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microshadeapplications.co.uk\WeobleyPC$\UserFolders\WeobleyPC.Clerk\Documents\Weobley PC\2021-22\Accounts\"/>
    </mc:Choice>
  </mc:AlternateContent>
  <bookViews>
    <workbookView xWindow="16065" yWindow="495" windowWidth="26145" windowHeight="21105" firstSheet="1" activeTab="1"/>
  </bookViews>
  <sheets>
    <sheet name="Reconcililation 2021-22" sheetId="1" r:id="rId1"/>
    <sheet name="AGAR 21-22" sheetId="3" r:id="rId2"/>
    <sheet name="Cash Book 2021-22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3" l="1"/>
  <c r="B11" i="3" s="1"/>
  <c r="C3" i="3" l="1"/>
  <c r="C9" i="3" s="1"/>
  <c r="C11" i="3" s="1"/>
  <c r="C50" i="1" l="1"/>
  <c r="C29" i="1" l="1"/>
  <c r="C8" i="1"/>
  <c r="F275" i="2" l="1"/>
  <c r="G275" i="2"/>
  <c r="H275" i="2"/>
  <c r="I275" i="2"/>
  <c r="I276" i="2" s="1"/>
  <c r="J275" i="2"/>
  <c r="J276" i="2" s="1"/>
  <c r="K275" i="2"/>
  <c r="L275" i="2"/>
  <c r="M275" i="2"/>
  <c r="N275" i="2"/>
  <c r="O275" i="2"/>
  <c r="O276" i="2" s="1"/>
  <c r="P275" i="2"/>
  <c r="P276" i="2" s="1"/>
  <c r="Q275" i="2"/>
  <c r="R275" i="2"/>
  <c r="S275" i="2"/>
  <c r="T275" i="2"/>
  <c r="U275" i="2"/>
  <c r="U276" i="2" s="1"/>
  <c r="V275" i="2"/>
  <c r="V276" i="2" s="1"/>
  <c r="W275" i="2"/>
  <c r="E275" i="2"/>
  <c r="E276" i="2"/>
  <c r="W273" i="2"/>
  <c r="W274" i="2"/>
  <c r="H276" i="2"/>
  <c r="K276" i="2"/>
  <c r="L276" i="2"/>
  <c r="M276" i="2"/>
  <c r="N276" i="2"/>
  <c r="Q276" i="2"/>
  <c r="R276" i="2"/>
  <c r="S276" i="2"/>
  <c r="T276" i="2"/>
  <c r="C42" i="1"/>
  <c r="W270" i="2"/>
  <c r="W271" i="2"/>
  <c r="W266" i="2"/>
  <c r="W265" i="2"/>
  <c r="W264" i="2"/>
  <c r="E290" i="2" l="1"/>
  <c r="D290" i="2"/>
  <c r="W272" i="2"/>
  <c r="W269" i="2"/>
  <c r="W268" i="2"/>
  <c r="W267" i="2"/>
  <c r="W263" i="2"/>
  <c r="W262" i="2"/>
  <c r="W261" i="2"/>
  <c r="W260" i="2"/>
  <c r="W258" i="2"/>
  <c r="W257" i="2"/>
  <c r="W256" i="2"/>
  <c r="W255" i="2"/>
  <c r="W254" i="2"/>
  <c r="V250" i="2"/>
  <c r="U250" i="2"/>
  <c r="T250" i="2"/>
  <c r="S250" i="2"/>
  <c r="R250" i="2"/>
  <c r="Q250" i="2"/>
  <c r="P250" i="2"/>
  <c r="O250" i="2"/>
  <c r="N250" i="2"/>
  <c r="M250" i="2"/>
  <c r="L250" i="2"/>
  <c r="K250" i="2"/>
  <c r="J250" i="2"/>
  <c r="I250" i="2"/>
  <c r="H250" i="2"/>
  <c r="G250" i="2"/>
  <c r="F250" i="2"/>
  <c r="E250" i="2"/>
  <c r="D289" i="2" s="1"/>
  <c r="W249" i="2"/>
  <c r="W248" i="2"/>
  <c r="W247" i="2"/>
  <c r="W246" i="2"/>
  <c r="W245" i="2"/>
  <c r="W244" i="2"/>
  <c r="W243" i="2"/>
  <c r="W242" i="2"/>
  <c r="C43" i="1" l="1"/>
  <c r="D291" i="2"/>
  <c r="W250" i="2"/>
  <c r="E289" i="2" s="1"/>
  <c r="G19" i="1"/>
  <c r="C48" i="1" s="1"/>
  <c r="E23" i="2"/>
  <c r="W229" i="2"/>
  <c r="W230" i="2"/>
  <c r="W231" i="2"/>
  <c r="W232" i="2"/>
  <c r="W233" i="2"/>
  <c r="W234" i="2"/>
  <c r="W235" i="2"/>
  <c r="W236" i="2"/>
  <c r="V238" i="2"/>
  <c r="U238" i="2"/>
  <c r="T238" i="2"/>
  <c r="S238" i="2"/>
  <c r="R238" i="2"/>
  <c r="Q238" i="2"/>
  <c r="P238" i="2"/>
  <c r="O238" i="2"/>
  <c r="N238" i="2"/>
  <c r="M238" i="2"/>
  <c r="L238" i="2"/>
  <c r="K238" i="2"/>
  <c r="J238" i="2"/>
  <c r="I238" i="2"/>
  <c r="H238" i="2"/>
  <c r="G238" i="2"/>
  <c r="F238" i="2"/>
  <c r="E238" i="2"/>
  <c r="D288" i="2" s="1"/>
  <c r="W237" i="2"/>
  <c r="W228" i="2"/>
  <c r="W227" i="2"/>
  <c r="W226" i="2"/>
  <c r="W225" i="2"/>
  <c r="W224" i="2"/>
  <c r="W223" i="2"/>
  <c r="W222" i="2"/>
  <c r="W211" i="2"/>
  <c r="W202" i="2"/>
  <c r="W203" i="2"/>
  <c r="W204" i="2"/>
  <c r="W205" i="2"/>
  <c r="V218" i="2"/>
  <c r="U218" i="2"/>
  <c r="T218" i="2"/>
  <c r="S218" i="2"/>
  <c r="R218" i="2"/>
  <c r="Q218" i="2"/>
  <c r="P218" i="2"/>
  <c r="O218" i="2"/>
  <c r="N218" i="2"/>
  <c r="M218" i="2"/>
  <c r="L218" i="2"/>
  <c r="K218" i="2"/>
  <c r="J218" i="2"/>
  <c r="I218" i="2"/>
  <c r="H218" i="2"/>
  <c r="G218" i="2"/>
  <c r="F218" i="2"/>
  <c r="E218" i="2"/>
  <c r="D287" i="2" s="1"/>
  <c r="W217" i="2"/>
  <c r="W216" i="2"/>
  <c r="W215" i="2"/>
  <c r="W214" i="2"/>
  <c r="W213" i="2"/>
  <c r="W212" i="2"/>
  <c r="W210" i="2"/>
  <c r="W209" i="2"/>
  <c r="W208" i="2"/>
  <c r="W207" i="2"/>
  <c r="W206" i="2"/>
  <c r="W201" i="2"/>
  <c r="R197" i="2"/>
  <c r="W189" i="2"/>
  <c r="W190" i="2"/>
  <c r="W191" i="2"/>
  <c r="W192" i="2"/>
  <c r="W193" i="2"/>
  <c r="W186" i="2"/>
  <c r="W183" i="2"/>
  <c r="W184" i="2"/>
  <c r="W182" i="2"/>
  <c r="E197" i="2"/>
  <c r="D286" i="2" s="1"/>
  <c r="V197" i="2"/>
  <c r="U197" i="2"/>
  <c r="T197" i="2"/>
  <c r="S197" i="2"/>
  <c r="Q197" i="2"/>
  <c r="P197" i="2"/>
  <c r="O197" i="2"/>
  <c r="N197" i="2"/>
  <c r="M197" i="2"/>
  <c r="L197" i="2"/>
  <c r="K197" i="2"/>
  <c r="J197" i="2"/>
  <c r="I197" i="2"/>
  <c r="H197" i="2"/>
  <c r="G197" i="2"/>
  <c r="F197" i="2"/>
  <c r="W196" i="2"/>
  <c r="W195" i="2"/>
  <c r="W194" i="2"/>
  <c r="W188" i="2"/>
  <c r="W187" i="2"/>
  <c r="W185" i="2"/>
  <c r="W181" i="2"/>
  <c r="W180" i="2"/>
  <c r="C41" i="1" l="1"/>
  <c r="C39" i="1"/>
  <c r="C40" i="1"/>
  <c r="W238" i="2"/>
  <c r="E288" i="2" s="1"/>
  <c r="W218" i="2"/>
  <c r="E287" i="2" s="1"/>
  <c r="W197" i="2"/>
  <c r="E286" i="2" s="1"/>
  <c r="G14" i="1"/>
  <c r="C14" i="1" s="1"/>
  <c r="C15" i="1" s="1"/>
  <c r="W173" i="2" l="1"/>
  <c r="W174" i="2"/>
  <c r="W170" i="2"/>
  <c r="W171" i="2"/>
  <c r="W172" i="2"/>
  <c r="W166" i="2"/>
  <c r="W167" i="2"/>
  <c r="W165" i="2"/>
  <c r="V176" i="2"/>
  <c r="U176" i="2"/>
  <c r="T176" i="2"/>
  <c r="S176" i="2"/>
  <c r="R176" i="2"/>
  <c r="Q176" i="2"/>
  <c r="P176" i="2"/>
  <c r="O176" i="2"/>
  <c r="N176" i="2"/>
  <c r="M176" i="2"/>
  <c r="L176" i="2"/>
  <c r="K176" i="2"/>
  <c r="J176" i="2"/>
  <c r="I176" i="2"/>
  <c r="H176" i="2"/>
  <c r="G176" i="2"/>
  <c r="F176" i="2"/>
  <c r="E176" i="2"/>
  <c r="D285" i="2" s="1"/>
  <c r="W175" i="2"/>
  <c r="W169" i="2"/>
  <c r="W168" i="2"/>
  <c r="W162" i="2"/>
  <c r="W161" i="2"/>
  <c r="W160" i="2"/>
  <c r="W159" i="2"/>
  <c r="W158" i="2"/>
  <c r="W157" i="2"/>
  <c r="W156" i="2"/>
  <c r="W155" i="2"/>
  <c r="W154" i="2"/>
  <c r="W153" i="2"/>
  <c r="W152" i="2"/>
  <c r="C38" i="1" l="1"/>
  <c r="W176" i="2"/>
  <c r="E285" i="2" s="1"/>
  <c r="E148" i="2"/>
  <c r="D284" i="2" s="1"/>
  <c r="C37" i="1" s="1"/>
  <c r="W90" i="2"/>
  <c r="V148" i="2"/>
  <c r="U148" i="2"/>
  <c r="T148" i="2"/>
  <c r="S148" i="2"/>
  <c r="R148" i="2"/>
  <c r="Q148" i="2"/>
  <c r="P148" i="2"/>
  <c r="O148" i="2"/>
  <c r="N148" i="2"/>
  <c r="M148" i="2"/>
  <c r="L148" i="2"/>
  <c r="K148" i="2"/>
  <c r="J148" i="2"/>
  <c r="I148" i="2"/>
  <c r="H148" i="2"/>
  <c r="G148" i="2"/>
  <c r="F148" i="2"/>
  <c r="W147" i="2"/>
  <c r="W146" i="2"/>
  <c r="W145" i="2"/>
  <c r="W144" i="2"/>
  <c r="W143" i="2"/>
  <c r="W142" i="2"/>
  <c r="W141" i="2"/>
  <c r="W140" i="2"/>
  <c r="W139" i="2"/>
  <c r="W138" i="2"/>
  <c r="W137" i="2"/>
  <c r="W136" i="2"/>
  <c r="W135" i="2"/>
  <c r="W134" i="2"/>
  <c r="W148" i="2" l="1"/>
  <c r="E284" i="2" s="1"/>
  <c r="F130" i="2"/>
  <c r="E130" i="2"/>
  <c r="D283" i="2" s="1"/>
  <c r="C36" i="1" s="1"/>
  <c r="W125" i="2"/>
  <c r="V130" i="2"/>
  <c r="U130" i="2"/>
  <c r="T130" i="2"/>
  <c r="S130" i="2"/>
  <c r="R130" i="2"/>
  <c r="Q130" i="2"/>
  <c r="P130" i="2"/>
  <c r="O130" i="2"/>
  <c r="N130" i="2"/>
  <c r="M130" i="2"/>
  <c r="L130" i="2"/>
  <c r="K130" i="2"/>
  <c r="J130" i="2"/>
  <c r="I130" i="2"/>
  <c r="H130" i="2"/>
  <c r="G130" i="2"/>
  <c r="W129" i="2"/>
  <c r="W128" i="2"/>
  <c r="W127" i="2"/>
  <c r="W126" i="2"/>
  <c r="W124" i="2"/>
  <c r="W123" i="2"/>
  <c r="W122" i="2"/>
  <c r="W121" i="2"/>
  <c r="W120" i="2"/>
  <c r="W119" i="2"/>
  <c r="W118" i="2"/>
  <c r="W117" i="2"/>
  <c r="W116" i="2"/>
  <c r="W115" i="2"/>
  <c r="W114" i="2"/>
  <c r="W113" i="2"/>
  <c r="W112" i="2"/>
  <c r="W130" i="2" l="1"/>
  <c r="E283" i="2" s="1"/>
  <c r="W104" i="2"/>
  <c r="V108" i="2"/>
  <c r="U108" i="2"/>
  <c r="T108" i="2"/>
  <c r="S108" i="2"/>
  <c r="R108" i="2"/>
  <c r="Q108" i="2"/>
  <c r="P108" i="2"/>
  <c r="O108" i="2"/>
  <c r="N108" i="2"/>
  <c r="M108" i="2"/>
  <c r="L108" i="2"/>
  <c r="K108" i="2"/>
  <c r="J108" i="2"/>
  <c r="I108" i="2"/>
  <c r="H108" i="2"/>
  <c r="G108" i="2"/>
  <c r="E108" i="2"/>
  <c r="W107" i="2"/>
  <c r="W106" i="2"/>
  <c r="W105" i="2"/>
  <c r="W103" i="2"/>
  <c r="W102" i="2"/>
  <c r="W101" i="2"/>
  <c r="W100" i="2"/>
  <c r="W99" i="2"/>
  <c r="W98" i="2"/>
  <c r="W97" i="2"/>
  <c r="W96" i="2"/>
  <c r="W95" i="2"/>
  <c r="W94" i="2"/>
  <c r="W93" i="2"/>
  <c r="W92" i="2"/>
  <c r="W91" i="2"/>
  <c r="W89" i="2"/>
  <c r="W88" i="2"/>
  <c r="W87" i="2"/>
  <c r="W86" i="2"/>
  <c r="W85" i="2"/>
  <c r="W84" i="2"/>
  <c r="D282" i="2" l="1"/>
  <c r="C35" i="1" s="1"/>
  <c r="F108" i="2"/>
  <c r="W108" i="2"/>
  <c r="E282" i="2" s="1"/>
  <c r="W67" i="2" l="1"/>
  <c r="W68" i="2"/>
  <c r="W69" i="2"/>
  <c r="W70" i="2"/>
  <c r="W71" i="2"/>
  <c r="W72" i="2"/>
  <c r="W57" i="2"/>
  <c r="W58" i="2"/>
  <c r="W59" i="2"/>
  <c r="W60" i="2"/>
  <c r="W61" i="2"/>
  <c r="W62" i="2"/>
  <c r="W63" i="2"/>
  <c r="W64" i="2"/>
  <c r="W65" i="2"/>
  <c r="W66" i="2"/>
  <c r="W73" i="2"/>
  <c r="W74" i="2"/>
  <c r="W75" i="2"/>
  <c r="W76" i="2"/>
  <c r="W77" i="2"/>
  <c r="W78" i="2"/>
  <c r="W79" i="2"/>
  <c r="W56" i="2"/>
  <c r="F80" i="2"/>
  <c r="G80" i="2"/>
  <c r="H80" i="2"/>
  <c r="I80" i="2"/>
  <c r="J80" i="2"/>
  <c r="K80" i="2"/>
  <c r="L80" i="2"/>
  <c r="M80" i="2"/>
  <c r="N80" i="2"/>
  <c r="O80" i="2"/>
  <c r="P80" i="2"/>
  <c r="Q80" i="2"/>
  <c r="R80" i="2"/>
  <c r="S80" i="2"/>
  <c r="T80" i="2"/>
  <c r="U80" i="2"/>
  <c r="V80" i="2"/>
  <c r="E80" i="2"/>
  <c r="E52" i="2"/>
  <c r="W47" i="2"/>
  <c r="W49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8" i="2"/>
  <c r="W27" i="2"/>
  <c r="O14" i="2"/>
  <c r="W14" i="2" s="1"/>
  <c r="T17" i="2"/>
  <c r="T23" i="2" s="1"/>
  <c r="W6" i="2"/>
  <c r="W7" i="2"/>
  <c r="W8" i="2"/>
  <c r="W9" i="2"/>
  <c r="W10" i="2"/>
  <c r="W11" i="2"/>
  <c r="W12" i="2"/>
  <c r="W13" i="2"/>
  <c r="W15" i="2"/>
  <c r="W16" i="2"/>
  <c r="W18" i="2"/>
  <c r="W19" i="2"/>
  <c r="W20" i="2"/>
  <c r="W21" i="2"/>
  <c r="F23" i="2"/>
  <c r="G23" i="2"/>
  <c r="H23" i="2"/>
  <c r="I23" i="2"/>
  <c r="J23" i="2"/>
  <c r="K23" i="2"/>
  <c r="L23" i="2"/>
  <c r="M23" i="2"/>
  <c r="N23" i="2"/>
  <c r="P23" i="2"/>
  <c r="Q23" i="2"/>
  <c r="R23" i="2"/>
  <c r="S23" i="2"/>
  <c r="U23" i="2"/>
  <c r="V23" i="2"/>
  <c r="G276" i="2" l="1"/>
  <c r="F276" i="2"/>
  <c r="C33" i="1"/>
  <c r="C32" i="1"/>
  <c r="C34" i="1"/>
  <c r="D281" i="2"/>
  <c r="D279" i="2"/>
  <c r="D280" i="2"/>
  <c r="W80" i="2"/>
  <c r="W52" i="2"/>
  <c r="E280" i="2" s="1"/>
  <c r="W17" i="2"/>
  <c r="W23" i="2" s="1"/>
  <c r="O23" i="2"/>
  <c r="C44" i="1" l="1"/>
  <c r="C46" i="1" s="1"/>
  <c r="E281" i="2"/>
  <c r="E291" i="2" s="1"/>
  <c r="W276" i="2"/>
  <c r="E279" i="2"/>
</calcChain>
</file>

<file path=xl/sharedStrings.xml><?xml version="1.0" encoding="utf-8"?>
<sst xmlns="http://schemas.openxmlformats.org/spreadsheetml/2006/main" count="1000" uniqueCount="407">
  <si>
    <t>Weobley Parish Council</t>
  </si>
  <si>
    <t>(Prepared by R Giddens (Clerk) and RFO)</t>
  </si>
  <si>
    <t>The Net Balance reconciles to the Cash Book (Receipts and Payments Account) for the period as follows:</t>
  </si>
  <si>
    <t>ADD receipts in the period</t>
  </si>
  <si>
    <t>WEOBLEY PARISH COUNCIL</t>
  </si>
  <si>
    <t>DATE</t>
  </si>
  <si>
    <t>PAYEE</t>
  </si>
  <si>
    <t>SERVICE</t>
  </si>
  <si>
    <t>CHEQUE</t>
  </si>
  <si>
    <t>TOTAL</t>
  </si>
  <si>
    <t>SALARY</t>
  </si>
  <si>
    <t>ADMIN</t>
  </si>
  <si>
    <t>GRANTS</t>
  </si>
  <si>
    <t>CCTV</t>
  </si>
  <si>
    <t>AUDIT</t>
  </si>
  <si>
    <t>NEWS</t>
  </si>
  <si>
    <t>WEB</t>
  </si>
  <si>
    <t>SUBS</t>
  </si>
  <si>
    <t>L/MAN</t>
  </si>
  <si>
    <t>LIBRARY</t>
  </si>
  <si>
    <t>TOILETS</t>
  </si>
  <si>
    <t>ROSE G</t>
  </si>
  <si>
    <t>PLAY</t>
  </si>
  <si>
    <t>LEADER</t>
  </si>
  <si>
    <t>MISC</t>
  </si>
  <si>
    <t>NDP</t>
  </si>
  <si>
    <t>VAT</t>
  </si>
  <si>
    <t>VAT No:</t>
  </si>
  <si>
    <t>West Mercia Energy</t>
  </si>
  <si>
    <t>DD</t>
  </si>
  <si>
    <t>709 8140 28</t>
  </si>
  <si>
    <t>Richard Baugh</t>
  </si>
  <si>
    <t>412 7974 43</t>
  </si>
  <si>
    <t>Chris Breen</t>
  </si>
  <si>
    <t>Herefordshire Council</t>
  </si>
  <si>
    <t>Citron Hygiene Ltd</t>
  </si>
  <si>
    <t>485 6794 80</t>
  </si>
  <si>
    <t>Mary Kenny</t>
  </si>
  <si>
    <t>Toilet Supplies</t>
  </si>
  <si>
    <t>FPO</t>
  </si>
  <si>
    <t>234 3285 21</t>
  </si>
  <si>
    <t>Postmix</t>
  </si>
  <si>
    <t>Mr R Metcalfe</t>
  </si>
  <si>
    <t>Litelines Direct - Bin Bags</t>
  </si>
  <si>
    <t>HALC</t>
  </si>
  <si>
    <t>135 5063 31</t>
  </si>
  <si>
    <t>136 5063 31</t>
  </si>
  <si>
    <t>Weobley Mower Services</t>
  </si>
  <si>
    <t>791 2355 22</t>
  </si>
  <si>
    <t>Play Area Signage</t>
  </si>
  <si>
    <t>TOTALS</t>
  </si>
  <si>
    <t>MONTHLY TOTALS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</si>
  <si>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</si>
  <si>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</si>
  <si>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</si>
  <si>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</si>
  <si>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</si>
  <si>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</si>
  <si>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</si>
  <si>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</si>
  <si>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</si>
  <si>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</si>
  <si>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</si>
  <si>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</si>
  <si>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YEAR TOTAL</t>
  </si>
  <si>
    <t>Cheques Outstanding 2020-21:</t>
  </si>
  <si>
    <t>Precept (1/2)</t>
  </si>
  <si>
    <t>Tree Council Grant</t>
  </si>
  <si>
    <t>Churches Together Donation</t>
  </si>
  <si>
    <t>Lyn Bruce Excess Expenditure</t>
  </si>
  <si>
    <t>Mr G York Bench Donation</t>
  </si>
  <si>
    <t>Romily Giddens</t>
  </si>
  <si>
    <t>Concreate Skateparks</t>
  </si>
  <si>
    <t>Invoice 5 Skatepark (5/6)</t>
  </si>
  <si>
    <t>Invoice 6 Skatepark (6/6)</t>
  </si>
  <si>
    <t>Sanitary Disposal Unit</t>
  </si>
  <si>
    <t>Christmas Lights Electricity</t>
  </si>
  <si>
    <t>Clerk's Expenses February + March</t>
  </si>
  <si>
    <t>Clerk's Salary February</t>
  </si>
  <si>
    <t>Clerk's Salary March</t>
  </si>
  <si>
    <t>M M &amp; J E Ware &amp; Son</t>
  </si>
  <si>
    <t>Hire of Tractor for mowing</t>
  </si>
  <si>
    <t>HALC/NALC Subscription &amp; Affiliation Fee</t>
  </si>
  <si>
    <t>Clerk Recruitment and Training</t>
  </si>
  <si>
    <t>Library Electricity</t>
  </si>
  <si>
    <t>Back Lane Toilets Electricity</t>
  </si>
  <si>
    <t>Play Area Mower Service</t>
  </si>
  <si>
    <t>Non Domestic Rates 2021/22 Library</t>
  </si>
  <si>
    <t>April (- £2,592.55 2020/21 Cheques)</t>
  </si>
  <si>
    <t>Autela</t>
  </si>
  <si>
    <t>CANCELLED</t>
  </si>
  <si>
    <t>Jan - March Payroll Services</t>
  </si>
  <si>
    <t>Clerk's Expenses April</t>
  </si>
  <si>
    <t>Herefordshire Fire Protection Services Ltd</t>
  </si>
  <si>
    <t>HMRC</t>
  </si>
  <si>
    <t xml:space="preserve">Oil Drum Bin Skatepark </t>
  </si>
  <si>
    <t>Community Website Subscription</t>
  </si>
  <si>
    <t>Andrew Apps</t>
  </si>
  <si>
    <t>C Breen (B&amp;Q)</t>
  </si>
  <si>
    <t>Postcrete</t>
  </si>
  <si>
    <t>C Breen (Amazon)</t>
  </si>
  <si>
    <t>Waterproof Connectors</t>
  </si>
  <si>
    <t>C Breen (Edmundson Electrical Ltd)</t>
  </si>
  <si>
    <t>3 x End caps</t>
  </si>
  <si>
    <t>C Breen (J Mart)</t>
  </si>
  <si>
    <t>Cable Ties</t>
  </si>
  <si>
    <t>C Breen (Wickes)</t>
  </si>
  <si>
    <t>Wheelbarrow</t>
  </si>
  <si>
    <t>Bucket &amp; Mortar</t>
  </si>
  <si>
    <t>C Breen (Country Supplies Ltd)</t>
  </si>
  <si>
    <t>Postcrete &amp;  Metal Slam Post</t>
  </si>
  <si>
    <t>C Breen (Morrisons)</t>
  </si>
  <si>
    <t>Petrol for Mower</t>
  </si>
  <si>
    <t>C Breen (Leominster Building Supplies)</t>
  </si>
  <si>
    <t>Clerk's Salary April</t>
  </si>
  <si>
    <t>2 x Invoices for Repair to Fence and Road Gate &amp; New Pedestrian Gate</t>
  </si>
  <si>
    <t>412 7771 57</t>
  </si>
  <si>
    <t>326 5974 72</t>
  </si>
  <si>
    <t>Fire Extinguisher Service Library</t>
  </si>
  <si>
    <t>PAYE &amp; NI January - March</t>
  </si>
  <si>
    <t>PAYE &amp; NI January - March (Error)</t>
  </si>
  <si>
    <t>Clearance of Leaves</t>
  </si>
  <si>
    <t>Melba Products Ltd</t>
  </si>
  <si>
    <t>376 1427 44</t>
  </si>
  <si>
    <t>787 3224 03</t>
  </si>
  <si>
    <t>Rose Garden Electricty</t>
  </si>
  <si>
    <t>May (- £43.20 2020/21 Cheques)</t>
  </si>
  <si>
    <t xml:space="preserve">June </t>
  </si>
  <si>
    <t>APRIL</t>
  </si>
  <si>
    <t>MAY</t>
  </si>
  <si>
    <t>JUNE</t>
  </si>
  <si>
    <t>Dwr Cymru Welsh Water</t>
  </si>
  <si>
    <t>Water 6 Months</t>
  </si>
  <si>
    <t>Ian Wilkinson</t>
  </si>
  <si>
    <t>Leominster Toursim Group</t>
  </si>
  <si>
    <t>Goodman's Restoration</t>
  </si>
  <si>
    <t>Zurich Insurance</t>
  </si>
  <si>
    <t>Clerk's Salary May</t>
  </si>
  <si>
    <t>Clerk's Expenses May</t>
  </si>
  <si>
    <t>Gareth Higgs</t>
  </si>
  <si>
    <t>Bell Square Car Park Repairs</t>
  </si>
  <si>
    <t>C Breen (Tudors)</t>
  </si>
  <si>
    <t>Softwood for Weather Shelter</t>
  </si>
  <si>
    <t>C Breen (JMart)</t>
  </si>
  <si>
    <t>Black Sack Holders x 3</t>
  </si>
  <si>
    <t> Wooden Post Skatepark Sign x 2</t>
  </si>
  <si>
    <t>Key Hooks for Play Area Container</t>
  </si>
  <si>
    <t>C Breen (Timpson)</t>
  </si>
  <si>
    <t>3 x Keys for Container</t>
  </si>
  <si>
    <t>Green Paint for Oil Drums</t>
  </si>
  <si>
    <t>Insurance Provision 2021-22</t>
  </si>
  <si>
    <t>J Anderson (Amazon)</t>
  </si>
  <si>
    <t>Dehumidifier Library</t>
  </si>
  <si>
    <t>J Anderson (Hoople)</t>
  </si>
  <si>
    <t>DBS Registration</t>
  </si>
  <si>
    <t>J Anderson (Nisbets)</t>
  </si>
  <si>
    <t>Hand Sanitiser &amp; Soap Dispensers</t>
  </si>
  <si>
    <t>J Anderson (Savers)</t>
  </si>
  <si>
    <t>Hand Soap for Library</t>
  </si>
  <si>
    <t>Notices</t>
  </si>
  <si>
    <t>J Anderson</t>
  </si>
  <si>
    <t>Christmas Tree Donation </t>
  </si>
  <si>
    <t xml:space="preserve"> </t>
  </si>
  <si>
    <t>107 8316 77</t>
  </si>
  <si>
    <t>Oak Beam for Weather Shelter</t>
  </si>
  <si>
    <t>Bus Shelter Painting &amp; Bell Square Sign repair</t>
  </si>
  <si>
    <t>Membership to Group</t>
  </si>
  <si>
    <t>754 1756 19</t>
  </si>
  <si>
    <t>974 8030 00</t>
  </si>
  <si>
    <t>618 1841 40</t>
  </si>
  <si>
    <t>936 6410 16</t>
  </si>
  <si>
    <t>594 2390 18</t>
  </si>
  <si>
    <t>125 4825 19</t>
  </si>
  <si>
    <t>EXPENDITURE CASH BOOK 2021-22</t>
  </si>
  <si>
    <t>LESS Payments in the period</t>
  </si>
  <si>
    <t>JULY</t>
  </si>
  <si>
    <t>Royston Davies</t>
  </si>
  <si>
    <t xml:space="preserve">Works to Weobley Museum/Library </t>
  </si>
  <si>
    <t>753 2680 27</t>
  </si>
  <si>
    <t>Mary Kenny (Aldi)</t>
  </si>
  <si>
    <t>Mary Kenny (JMart)</t>
  </si>
  <si>
    <t>Toilet Rolls</t>
  </si>
  <si>
    <t>Cleaning Supplies</t>
  </si>
  <si>
    <t>813 0534 68</t>
  </si>
  <si>
    <t>Westhere Ltd</t>
  </si>
  <si>
    <t>CCTV Upgrades - StopThatThief</t>
  </si>
  <si>
    <t>209 3279 07</t>
  </si>
  <si>
    <t>Chain for Litter Bin Tops</t>
  </si>
  <si>
    <t>C Breen (Sainsbury’s)</t>
  </si>
  <si>
    <t>Fuel for Mower</t>
  </si>
  <si>
    <t>C Breen (Ebay)</t>
  </si>
  <si>
    <t>Wood Filler for Scramble Net</t>
  </si>
  <si>
    <t>Coach Screw Washers</t>
  </si>
  <si>
    <t>C Breen (Screwfix)</t>
  </si>
  <si>
    <t>Supplies for Oil Drum Bins</t>
  </si>
  <si>
    <t>Fuel for Mover and Weed Killer</t>
  </si>
  <si>
    <t>Paving Slabs for Bins</t>
  </si>
  <si>
    <t>Postcrete x 2 for Signs</t>
  </si>
  <si>
    <t>C Breen (Pip Printing)</t>
  </si>
  <si>
    <t>Sign for Car Park Exit</t>
  </si>
  <si>
    <t>Support for Sign</t>
  </si>
  <si>
    <t>Skatepark Rules Sign</t>
  </si>
  <si>
    <t>Supplies for Installing Posts for Sign</t>
  </si>
  <si>
    <t>Concrete Slabs for Picnic Tables</t>
  </si>
  <si>
    <t>337 8437 28</t>
  </si>
  <si>
    <t>660 4548 36</t>
  </si>
  <si>
    <t>727 2558 21</t>
  </si>
  <si>
    <t>232 5555 75</t>
  </si>
  <si>
    <t>343 4753 55</t>
  </si>
  <si>
    <t>336 7258 81</t>
  </si>
  <si>
    <t>379 0641 29</t>
  </si>
  <si>
    <t>680 7370 22</t>
  </si>
  <si>
    <t>Clerk's Salary June</t>
  </si>
  <si>
    <t>Tree Work Bell Square</t>
  </si>
  <si>
    <t>Payroll Services April - June 21</t>
  </si>
  <si>
    <t>AUGUST</t>
  </si>
  <si>
    <t>Clerk's Salary July</t>
  </si>
  <si>
    <t>Clerk's Expenses July</t>
  </si>
  <si>
    <t>E.M. Davies</t>
  </si>
  <si>
    <t>Donation Plaque</t>
  </si>
  <si>
    <t>Back Lane Toilets Water Charges Nov 20 - May 21</t>
  </si>
  <si>
    <t>Repairs to Bell Square Car Park Bollard</t>
  </si>
  <si>
    <t>Wood for Play Area Repairs</t>
  </si>
  <si>
    <t>Weed Killer Play Area</t>
  </si>
  <si>
    <t>Safety Net Plastic Nut Covers</t>
  </si>
  <si>
    <t>Wood for Maintenance/Repairs in Play Area</t>
  </si>
  <si>
    <t>3 x Plugs for Xmas Lights</t>
  </si>
  <si>
    <t>C Breen (ScrewFix)</t>
  </si>
  <si>
    <t>Self-Drill Screws</t>
  </si>
  <si>
    <t>C Breen (Ron Smith &amp; Co)</t>
  </si>
  <si>
    <t>Knob for Control Lever on Mower</t>
  </si>
  <si>
    <t>Washers to prevent picnic tables being moved</t>
  </si>
  <si>
    <t>Screws to fix plaque to table</t>
  </si>
  <si>
    <t>275 0872 42</t>
  </si>
  <si>
    <t>190 0236 39</t>
  </si>
  <si>
    <t xml:space="preserve">C Breen </t>
  </si>
  <si>
    <t>Replacement Cheque 1602</t>
  </si>
  <si>
    <t>Electricity Back Lane Toilets</t>
  </si>
  <si>
    <t>Broxap Ltd</t>
  </si>
  <si>
    <t>3 x Benches for Play Area</t>
  </si>
  <si>
    <t>592 5264 20</t>
  </si>
  <si>
    <t>Combined Playground Services Ltd</t>
  </si>
  <si>
    <t>Skatepark Inspection</t>
  </si>
  <si>
    <t>SEPTEMBER</t>
  </si>
  <si>
    <t>L Anderson (Turtle Engineering)</t>
  </si>
  <si>
    <t>Replacement Defib Pads x 2</t>
  </si>
  <si>
    <t>128 7100 78</t>
  </si>
  <si>
    <t>Internal Audit 2020-21</t>
  </si>
  <si>
    <t>A Apps (Stickers International)</t>
  </si>
  <si>
    <t>P.A.T Vinyl Stickers</t>
  </si>
  <si>
    <t>A Apps (Instantprint)</t>
  </si>
  <si>
    <t>P.A.T 3 x A2 Posters</t>
  </si>
  <si>
    <t>WPC 3 x A2 Posters</t>
  </si>
  <si>
    <t>Facia Signage</t>
  </si>
  <si>
    <t>A Apps (Printed Easy)</t>
  </si>
  <si>
    <t>800 Copies of WPC Newsletter</t>
  </si>
  <si>
    <t>728 5099 06</t>
  </si>
  <si>
    <t>PIP Printing</t>
  </si>
  <si>
    <t>2 x Info Signs for Play Area</t>
  </si>
  <si>
    <t>350 4408 83</t>
  </si>
  <si>
    <t xml:space="preserve">Spraying </t>
  </si>
  <si>
    <t>Replacement Cheque 1696</t>
  </si>
  <si>
    <t>HCC Business Rates Refund</t>
  </si>
  <si>
    <t>Precept (2/2)</t>
  </si>
  <si>
    <t>August (- £37.12 2020/21 Cheques *Replacement Cheque 1696*)</t>
  </si>
  <si>
    <t>OCTOBER</t>
  </si>
  <si>
    <t>Re-affix Road Signs to New Brackets</t>
  </si>
  <si>
    <t>Closing in Gable End of Shelter</t>
  </si>
  <si>
    <t>10 x Jubilee Clips to Reattach Litter Bin</t>
  </si>
  <si>
    <t>Self-Drilling Screws Play Area</t>
  </si>
  <si>
    <t>50 x Waste Bags</t>
  </si>
  <si>
    <t>2 x Brushes for Skatepark</t>
  </si>
  <si>
    <t>Bin Liners</t>
  </si>
  <si>
    <t>P Lloyd (David Austin)</t>
  </si>
  <si>
    <t>Rose Garden Plant Food</t>
  </si>
  <si>
    <t>P Lloyd (Oakchurch)</t>
  </si>
  <si>
    <t>Doff Tomato Food – Rose Garden</t>
  </si>
  <si>
    <t>159 1391 51</t>
  </si>
  <si>
    <t>Upper Bridge</t>
  </si>
  <si>
    <t>Redirection of Server</t>
  </si>
  <si>
    <t>Domain Name and Email Annual Fee</t>
  </si>
  <si>
    <t>872 1808 16</t>
  </si>
  <si>
    <t>J Simmons (KBS)</t>
  </si>
  <si>
    <t>Toilet Cistern for Museum</t>
  </si>
  <si>
    <t xml:space="preserve">393 9459 92 </t>
  </si>
  <si>
    <t>Clerk Salary August 2021</t>
  </si>
  <si>
    <t>Clerk Salary September 2021</t>
  </si>
  <si>
    <t>6-Months Working from Home Reimbursement (Feb-July)**</t>
  </si>
  <si>
    <t>Clerk’s expenses August + September</t>
  </si>
  <si>
    <t>Hand Wash</t>
  </si>
  <si>
    <t>Payroll Charges for July - September 2021</t>
  </si>
  <si>
    <t>PFK Littlejohn</t>
  </si>
  <si>
    <t>External Audit 2020-21</t>
  </si>
  <si>
    <t>174 6759 64</t>
  </si>
  <si>
    <t>Library Electricty</t>
  </si>
  <si>
    <t>Gross</t>
  </si>
  <si>
    <t>Net</t>
  </si>
  <si>
    <t>NOVEMBER</t>
  </si>
  <si>
    <t>Clerk Salary October 2021</t>
  </si>
  <si>
    <t>Clerk's Expenses October</t>
  </si>
  <si>
    <t>Weobley Village Hall</t>
  </si>
  <si>
    <t>Village Hall Grant</t>
  </si>
  <si>
    <t xml:space="preserve">Upper Bridge </t>
  </si>
  <si>
    <t>New Email Address</t>
  </si>
  <si>
    <t>Spring Clips to Secure Bags to Bins</t>
  </si>
  <si>
    <t>Silicone Grease Spray for Play Area Gate</t>
  </si>
  <si>
    <t>Weed Killer</t>
  </si>
  <si>
    <t>Tree Ties</t>
  </si>
  <si>
    <t>C Breen (Tlightsshopdirect)</t>
  </si>
  <si>
    <t>3 x 30 Christmas Lights</t>
  </si>
  <si>
    <t>Parks and Playgrounds</t>
  </si>
  <si>
    <t>Play Area and Skatepark Inspection 2021</t>
  </si>
  <si>
    <t>Weobley Allotments Society</t>
  </si>
  <si>
    <t>Allotments Grant</t>
  </si>
  <si>
    <t>Caple Limited</t>
  </si>
  <si>
    <t>Finger Post Repairs</t>
  </si>
  <si>
    <t>298 3535 13</t>
  </si>
  <si>
    <t>DECEMBER</t>
  </si>
  <si>
    <t>½ Round Fence Rails</t>
  </si>
  <si>
    <t>Spring Clips for Bins</t>
  </si>
  <si>
    <t xml:space="preserve">10 x Quicklinks (ROSPA Recommendation) </t>
  </si>
  <si>
    <t>Weed Killer for Play Area Woodchip</t>
  </si>
  <si>
    <t>C Breen (Easy Lawn)</t>
  </si>
  <si>
    <t>Turf for Play Area</t>
  </si>
  <si>
    <t>352 3274 16</t>
  </si>
  <si>
    <t xml:space="preserve">Royal British Legion </t>
  </si>
  <si>
    <t>Poppy Appeal Donation</t>
  </si>
  <si>
    <t>Microshade VSM</t>
  </si>
  <si>
    <t>IT Package</t>
  </si>
  <si>
    <t>639 5910 07</t>
  </si>
  <si>
    <t>Clerk's Expenses November</t>
  </si>
  <si>
    <t>Clerk Salary November 2021</t>
  </si>
  <si>
    <t>Back Lane Toilets Painting</t>
  </si>
  <si>
    <t>SLCC</t>
  </si>
  <si>
    <t>CiLCA Qulaification Fee</t>
  </si>
  <si>
    <t>Planning CiLCA Training</t>
  </si>
  <si>
    <t>JANUARY</t>
  </si>
  <si>
    <t>Citron Hygiene</t>
  </si>
  <si>
    <t>A Apps (Create.net)</t>
  </si>
  <si>
    <t>Community Website Annual Fee</t>
  </si>
  <si>
    <t>Mike Ware (Morrisons)</t>
  </si>
  <si>
    <t>Mower Fuel</t>
  </si>
  <si>
    <t>Toilets Hygiene Services</t>
  </si>
  <si>
    <t>C Breen (Toolstation Ltd)</t>
  </si>
  <si>
    <t>Coach Bolts for Fence Repair (PA)</t>
  </si>
  <si>
    <t>Turf for under Slide (PA)</t>
  </si>
  <si>
    <t>Cable Ties for Xmas Lights</t>
  </si>
  <si>
    <t>C Breen (Frank P Matthews)</t>
  </si>
  <si>
    <t>Replacement Tree (PA)</t>
  </si>
  <si>
    <t>Skatepark Tools and Chain (SK8)</t>
  </si>
  <si>
    <t>Post-hole Digger (SK8)</t>
  </si>
  <si>
    <t>Repair Spurs &amp; Postcrete Bags</t>
  </si>
  <si>
    <t>Clerk Salary December 2021</t>
  </si>
  <si>
    <t>Clerk Salary January 2022</t>
  </si>
  <si>
    <t>Clerk’s Expenses December 2021 + January 2022</t>
  </si>
  <si>
    <t>HCC Allotments Grant (Get Active – Green Spaces Fund)</t>
  </si>
  <si>
    <t>f</t>
  </si>
  <si>
    <t>Cheques Outstanding 2021-22:</t>
  </si>
  <si>
    <t>Less Unpresented Cheques 2020/21</t>
  </si>
  <si>
    <t>FEBRUARY</t>
  </si>
  <si>
    <t>MARCH</t>
  </si>
  <si>
    <t>Coppice Hazel Tree Work</t>
  </si>
  <si>
    <t>Clearance of Fallen Elm</t>
  </si>
  <si>
    <t xml:space="preserve">Autela </t>
  </si>
  <si>
    <t>Payroll Services</t>
  </si>
  <si>
    <t>2 x CiLCA Training Courses</t>
  </si>
  <si>
    <t>Car Park Rental</t>
  </si>
  <si>
    <t>Mark Hurds Butchers</t>
  </si>
  <si>
    <t>Christmas Lights Electricty</t>
  </si>
  <si>
    <t>Fiona Ambler</t>
  </si>
  <si>
    <t>Toilets and Daffodil Bulb Planting</t>
  </si>
  <si>
    <t>Tayplay Ltd</t>
  </si>
  <si>
    <t>Scramble Net Play Area</t>
  </si>
  <si>
    <t>Katrina Hughes</t>
  </si>
  <si>
    <t>Hall Hire Charges</t>
  </si>
  <si>
    <t>CiLCA Training</t>
  </si>
  <si>
    <t>HALC/NALC Subscription and Affiliation Fee 2022/23</t>
  </si>
  <si>
    <t>Mr R Metclafe</t>
  </si>
  <si>
    <t>Clerk Salary February 2022</t>
  </si>
  <si>
    <t>Clerk Salary March 2022</t>
  </si>
  <si>
    <t>Clerk's Expenses February 2022</t>
  </si>
  <si>
    <t>Clerk's Expenses March 2022</t>
  </si>
  <si>
    <t>Clerk's Allowance (2/2)</t>
  </si>
  <si>
    <t>Bank Reconciliation 01/04/2021 to 31/03/2022</t>
  </si>
  <si>
    <t>Daffodil Donation</t>
  </si>
  <si>
    <t>Strimmer/Bush Cutter</t>
  </si>
  <si>
    <t>Spring Clips for Bin Liners</t>
  </si>
  <si>
    <t xml:space="preserve">Reconciled Balance 31/03/2022 </t>
  </si>
  <si>
    <t>J&amp;J Synnock &amp; Sons</t>
  </si>
  <si>
    <t>Balance as per Reserves Bank S/emnt as at 31/0132022</t>
  </si>
  <si>
    <t>Balance as per Current Account Bank S/emnt as at 31/0132022</t>
  </si>
  <si>
    <t>Opening Balance 01/04/2021 as per Current Account Bank S/ment</t>
  </si>
  <si>
    <t>Opening Balance 01/04/2021 as per Reserves Bank S/ment</t>
  </si>
  <si>
    <t>Reserves Monthly Interest Accumulated</t>
  </si>
  <si>
    <t>Closing Balance 31/03/2022 as per Combined Bank S/ments</t>
  </si>
  <si>
    <t>Undeposited Cheques 2021/22</t>
  </si>
  <si>
    <t>WPC AGAR Section 2 2020/21</t>
  </si>
  <si>
    <t>1. Balances brought forward</t>
  </si>
  <si>
    <t>2. (+) Precept or Rates and Levies</t>
  </si>
  <si>
    <t>3. (+) Total other receipts</t>
  </si>
  <si>
    <t>4. (-) Staff costs</t>
  </si>
  <si>
    <t>5. (-) Loan interest/capital repayments</t>
  </si>
  <si>
    <t>6. (-) All other payments</t>
  </si>
  <si>
    <t>7. (=) Balances carried forward</t>
  </si>
  <si>
    <t>8. Total value of cash and short term investments</t>
  </si>
  <si>
    <t>9. Total fixed assets plus long term investments and assets</t>
  </si>
  <si>
    <t>10. Total borrowings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</si>
</sst>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6" formatCode="&quot;£&quot;#,##0;[Red]\-&quot;£&quot;#,##0"/>
    <numFmt numFmtId="8" formatCode="&quot;£&quot;#,##0.00;[Red]\-&quot;£&quot;#,##0.00"/>
    <numFmt numFmtId="164" formatCode="&quot;£&quot;#,##0.00_);\(&quot;£&quot;#,##0.00\)"/>
    <numFmt numFmtId="165" formatCode="&quot;£&quot;#,##0.00_);[Red]\(&quot;£&quot;#,##0.00\)"/>
    <numFmt numFmtId="166" formatCode="&quot;£&quot;#,##0.00"/>
    <numFmt numFmtId="167" formatCode="&quot;£&quot;#,##0.00;[Red]&quot;£&quot;#,##0.00"/>
    <numFmt numFmtId="168" formatCode="&quot;£&quot;#,##0"/>
  </numFmts>
  <fonts count="20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u/>
      <sz val="10"/>
      <color theme="1"/>
      <name val="Arial"/>
      <family val="2"/>
    </font>
    <font>
      <sz val="8"/>
      <name val="Calibri"/>
      <family val="2"/>
      <scheme val="minor"/>
    </font>
    <font>
      <sz val="11"/>
      <color theme="1"/>
      <name val="Arial"/>
      <family val="2"/>
    </font>
    <font>
      <b/>
      <sz val="16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6"/>
      <color theme="1"/>
      <name val="Arial"/>
      <family val="2"/>
    </font>
    <font>
      <b/>
      <sz val="18"/>
      <color theme="1"/>
      <name val="Arial"/>
      <family val="2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8737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0" borderId="0" xfId="0" applyAlignment="1">
      <alignment horizontal="center"/>
    </xf>
    <xf numFmtId="0" fontId="9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14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5" fontId="7" fillId="0" borderId="0" xfId="0" applyNumberFormat="1" applyFont="1" applyAlignment="1">
      <alignment horizontal="center"/>
    </xf>
    <xf numFmtId="165" fontId="8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14" fontId="7" fillId="3" borderId="0" xfId="0" applyNumberFormat="1" applyFont="1" applyFill="1" applyAlignment="1">
      <alignment horizontal="left"/>
    </xf>
    <xf numFmtId="0" fontId="7" fillId="3" borderId="0" xfId="0" applyFont="1" applyFill="1"/>
    <xf numFmtId="0" fontId="7" fillId="3" borderId="0" xfId="0" applyFont="1" applyFill="1" applyAlignment="1">
      <alignment horizontal="center"/>
    </xf>
    <xf numFmtId="165" fontId="7" fillId="3" borderId="0" xfId="0" applyNumberFormat="1" applyFont="1" applyFill="1" applyAlignment="1">
      <alignment horizontal="center"/>
    </xf>
    <xf numFmtId="164" fontId="7" fillId="3" borderId="0" xfId="0" applyNumberFormat="1" applyFont="1" applyFill="1" applyAlignment="1">
      <alignment horizontal="center"/>
    </xf>
    <xf numFmtId="0" fontId="0" fillId="3" borderId="0" xfId="0" applyFill="1"/>
    <xf numFmtId="0" fontId="9" fillId="0" borderId="0" xfId="0" applyFont="1" applyFill="1"/>
    <xf numFmtId="0" fontId="0" fillId="0" borderId="0" xfId="0" applyFill="1"/>
    <xf numFmtId="166" fontId="7" fillId="0" borderId="0" xfId="0" applyNumberFormat="1" applyFont="1" applyAlignment="1">
      <alignment horizontal="center"/>
    </xf>
    <xf numFmtId="0" fontId="7" fillId="0" borderId="0" xfId="0" applyFont="1" applyAlignment="1">
      <alignment wrapText="1"/>
    </xf>
    <xf numFmtId="0" fontId="14" fillId="0" borderId="0" xfId="0" applyFont="1" applyAlignment="1">
      <alignment horizontal="center"/>
    </xf>
    <xf numFmtId="0" fontId="7" fillId="4" borderId="0" xfId="0" applyFont="1" applyFill="1" applyAlignment="1">
      <alignment horizontal="left"/>
    </xf>
    <xf numFmtId="0" fontId="8" fillId="4" borderId="0" xfId="0" applyFont="1" applyFill="1"/>
    <xf numFmtId="0" fontId="8" fillId="4" borderId="0" xfId="0" applyFont="1" applyFill="1" applyAlignment="1">
      <alignment horizontal="center"/>
    </xf>
    <xf numFmtId="165" fontId="8" fillId="4" borderId="0" xfId="0" applyNumberFormat="1" applyFont="1" applyFill="1" applyAlignment="1">
      <alignment horizontal="center"/>
    </xf>
    <xf numFmtId="0" fontId="13" fillId="5" borderId="0" xfId="0" applyFont="1" applyFill="1" applyAlignment="1">
      <alignment horizontal="left"/>
    </xf>
    <xf numFmtId="0" fontId="9" fillId="5" borderId="0" xfId="0" applyFont="1" applyFill="1"/>
    <xf numFmtId="0" fontId="9" fillId="5" borderId="0" xfId="0" applyFont="1" applyFill="1" applyAlignment="1">
      <alignment horizontal="center"/>
    </xf>
    <xf numFmtId="0" fontId="0" fillId="5" borderId="0" xfId="0" applyFill="1"/>
    <xf numFmtId="0" fontId="8" fillId="5" borderId="0" xfId="0" applyFont="1" applyFill="1" applyAlignment="1">
      <alignment horizontal="left"/>
    </xf>
    <xf numFmtId="0" fontId="8" fillId="5" borderId="0" xfId="0" applyFont="1" applyFill="1"/>
    <xf numFmtId="0" fontId="8" fillId="5" borderId="0" xfId="0" applyFont="1" applyFill="1" applyAlignment="1">
      <alignment horizontal="center"/>
    </xf>
    <xf numFmtId="0" fontId="9" fillId="3" borderId="0" xfId="0" applyFont="1" applyFill="1"/>
    <xf numFmtId="0" fontId="9" fillId="6" borderId="0" xfId="0" applyFont="1" applyFill="1"/>
    <xf numFmtId="0" fontId="9" fillId="6" borderId="0" xfId="0" applyFont="1" applyFill="1" applyAlignment="1">
      <alignment horizontal="center"/>
    </xf>
    <xf numFmtId="0" fontId="0" fillId="6" borderId="0" xfId="0" applyFill="1"/>
    <xf numFmtId="165" fontId="8" fillId="0" borderId="0" xfId="0" applyNumberFormat="1" applyFont="1" applyFill="1" applyAlignment="1">
      <alignment horizontal="center"/>
    </xf>
    <xf numFmtId="0" fontId="9" fillId="6" borderId="0" xfId="0" applyFont="1" applyFill="1" applyAlignment="1">
      <alignment horizontal="left"/>
    </xf>
    <xf numFmtId="165" fontId="8" fillId="6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8" fillId="0" borderId="0" xfId="0" applyFont="1" applyFill="1" applyAlignment="1">
      <alignment horizontal="center"/>
    </xf>
    <xf numFmtId="0" fontId="7" fillId="0" borderId="0" xfId="0" applyFont="1" applyFill="1"/>
    <xf numFmtId="0" fontId="10" fillId="7" borderId="0" xfId="0" applyFont="1" applyFill="1"/>
    <xf numFmtId="0" fontId="7" fillId="7" borderId="0" xfId="0" applyFont="1" applyFill="1"/>
    <xf numFmtId="165" fontId="7" fillId="7" borderId="0" xfId="0" applyNumberFormat="1" applyFont="1" applyFill="1" applyAlignment="1">
      <alignment horizontal="center"/>
    </xf>
    <xf numFmtId="0" fontId="8" fillId="7" borderId="0" xfId="0" applyFont="1" applyFill="1"/>
    <xf numFmtId="165" fontId="8" fillId="7" borderId="0" xfId="0" applyNumberFormat="1" applyFont="1" applyFill="1" applyAlignment="1">
      <alignment horizont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/>
    <xf numFmtId="0" fontId="17" fillId="0" borderId="0" xfId="0" applyFont="1" applyAlignment="1">
      <alignment horizontal="center"/>
    </xf>
    <xf numFmtId="0" fontId="9" fillId="8" borderId="0" xfId="0" applyFont="1" applyFill="1" applyAlignment="1">
      <alignment horizontal="left"/>
    </xf>
    <xf numFmtId="0" fontId="9" fillId="8" borderId="0" xfId="0" applyFont="1" applyFill="1"/>
    <xf numFmtId="0" fontId="9" fillId="8" borderId="0" xfId="0" applyFont="1" applyFill="1" applyAlignment="1">
      <alignment horizontal="center"/>
    </xf>
    <xf numFmtId="165" fontId="8" fillId="8" borderId="0" xfId="0" applyNumberFormat="1" applyFont="1" applyFill="1" applyAlignment="1">
      <alignment horizontal="center"/>
    </xf>
    <xf numFmtId="0" fontId="0" fillId="8" borderId="0" xfId="0" applyFill="1"/>
    <xf numFmtId="0" fontId="7" fillId="8" borderId="0" xfId="0" applyFont="1" applyFill="1" applyAlignment="1">
      <alignment horizontal="left"/>
    </xf>
    <xf numFmtId="0" fontId="7" fillId="8" borderId="0" xfId="0" applyFont="1" applyFill="1"/>
    <xf numFmtId="0" fontId="7" fillId="8" borderId="0" xfId="0" applyFont="1" applyFill="1" applyAlignment="1">
      <alignment horizontal="center"/>
    </xf>
    <xf numFmtId="0" fontId="8" fillId="8" borderId="0" xfId="0" applyFont="1" applyFill="1" applyAlignment="1">
      <alignment horizontal="center"/>
    </xf>
    <xf numFmtId="14" fontId="7" fillId="2" borderId="0" xfId="0" applyNumberFormat="1" applyFont="1" applyFill="1" applyAlignment="1">
      <alignment horizontal="left"/>
    </xf>
    <xf numFmtId="0" fontId="7" fillId="2" borderId="0" xfId="0" applyFont="1" applyFill="1"/>
    <xf numFmtId="0" fontId="7" fillId="2" borderId="0" xfId="0" applyFont="1" applyFill="1" applyAlignment="1">
      <alignment horizontal="center"/>
    </xf>
    <xf numFmtId="165" fontId="7" fillId="2" borderId="0" xfId="0" applyNumberFormat="1" applyFont="1" applyFill="1" applyAlignment="1">
      <alignment horizontal="center"/>
    </xf>
    <xf numFmtId="166" fontId="7" fillId="2" borderId="0" xfId="0" applyNumberFormat="1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0" fontId="9" fillId="2" borderId="0" xfId="0" applyFont="1" applyFill="1"/>
    <xf numFmtId="0" fontId="0" fillId="2" borderId="0" xfId="0" applyFill="1"/>
    <xf numFmtId="0" fontId="18" fillId="0" borderId="0" xfId="0" applyFont="1" applyFill="1"/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6" fillId="0" borderId="0" xfId="0" applyFont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17" fontId="6" fillId="2" borderId="5" xfId="0" applyNumberFormat="1" applyFont="1" applyFill="1" applyBorder="1" applyAlignment="1">
      <alignment horizontal="right"/>
    </xf>
    <xf numFmtId="17" fontId="6" fillId="2" borderId="5" xfId="0" applyNumberFormat="1" applyFont="1" applyFill="1" applyBorder="1"/>
    <xf numFmtId="165" fontId="6" fillId="0" borderId="0" xfId="0" applyNumberFormat="1" applyFont="1" applyFill="1" applyAlignment="1">
      <alignment horizontal="center"/>
    </xf>
    <xf numFmtId="165" fontId="18" fillId="0" borderId="1" xfId="0" applyNumberFormat="1" applyFont="1" applyFill="1" applyBorder="1" applyAlignment="1">
      <alignment horizontal="center"/>
    </xf>
    <xf numFmtId="0" fontId="19" fillId="0" borderId="0" xfId="0" applyFont="1" applyFill="1"/>
    <xf numFmtId="165" fontId="6" fillId="0" borderId="1" xfId="0" applyNumberFormat="1" applyFont="1" applyFill="1" applyBorder="1" applyAlignment="1">
      <alignment horizontal="center"/>
    </xf>
    <xf numFmtId="0" fontId="6" fillId="0" borderId="0" xfId="0" applyFont="1" applyAlignment="1">
      <alignment horizontal="left"/>
    </xf>
    <xf numFmtId="165" fontId="6" fillId="0" borderId="0" xfId="0" applyNumberFormat="1" applyFont="1" applyFill="1" applyBorder="1" applyAlignment="1">
      <alignment horizontal="center"/>
    </xf>
    <xf numFmtId="165" fontId="6" fillId="0" borderId="3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8" fillId="0" borderId="6" xfId="0" applyFont="1" applyBorder="1" applyAlignment="1">
      <alignment horizontal="left"/>
    </xf>
    <xf numFmtId="0" fontId="6" fillId="2" borderId="4" xfId="0" applyFont="1" applyFill="1" applyBorder="1" applyAlignment="1">
      <alignment horizontal="left"/>
    </xf>
    <xf numFmtId="165" fontId="6" fillId="2" borderId="0" xfId="0" applyNumberFormat="1" applyFont="1" applyFill="1" applyBorder="1" applyAlignment="1">
      <alignment horizontal="left"/>
    </xf>
    <xf numFmtId="165" fontId="18" fillId="0" borderId="7" xfId="0" applyNumberFormat="1" applyFont="1" applyBorder="1" applyAlignment="1">
      <alignment horizontal="left"/>
    </xf>
    <xf numFmtId="0" fontId="8" fillId="7" borderId="2" xfId="0" applyFont="1" applyFill="1" applyBorder="1" applyAlignment="1">
      <alignment horizontal="center"/>
    </xf>
    <xf numFmtId="167" fontId="7" fillId="7" borderId="0" xfId="0" applyNumberFormat="1" applyFont="1" applyFill="1" applyAlignment="1">
      <alignment horizontal="center"/>
    </xf>
    <xf numFmtId="167" fontId="8" fillId="0" borderId="0" xfId="0" applyNumberFormat="1" applyFont="1" applyAlignment="1">
      <alignment horizontal="center"/>
    </xf>
    <xf numFmtId="0" fontId="5" fillId="0" borderId="0" xfId="0" applyFont="1" applyFill="1"/>
    <xf numFmtId="0" fontId="4" fillId="0" borderId="0" xfId="0" applyFont="1" applyFill="1"/>
    <xf numFmtId="164" fontId="7" fillId="2" borderId="0" xfId="0" applyNumberFormat="1" applyFont="1" applyFill="1" applyAlignment="1">
      <alignment horizontal="center"/>
    </xf>
    <xf numFmtId="0" fontId="12" fillId="2" borderId="0" xfId="0" applyFont="1" applyFill="1"/>
    <xf numFmtId="0" fontId="0" fillId="2" borderId="0" xfId="0" applyFill="1" applyAlignment="1">
      <alignment horizontal="center"/>
    </xf>
    <xf numFmtId="0" fontId="3" fillId="0" borderId="0" xfId="0" applyFont="1" applyFill="1"/>
    <xf numFmtId="0" fontId="13" fillId="0" borderId="0" xfId="0" applyFont="1"/>
    <xf numFmtId="167" fontId="13" fillId="0" borderId="0" xfId="0" applyNumberFormat="1" applyFont="1" applyAlignment="1">
      <alignment horizontal="center"/>
    </xf>
    <xf numFmtId="17" fontId="3" fillId="2" borderId="5" xfId="0" applyNumberFormat="1" applyFont="1" applyFill="1" applyBorder="1"/>
    <xf numFmtId="0" fontId="2" fillId="0" borderId="0" xfId="0" applyFont="1" applyFill="1"/>
    <xf numFmtId="8" fontId="6" fillId="0" borderId="0" xfId="0" applyNumberFormat="1" applyFont="1" applyFill="1" applyAlignment="1">
      <alignment horizontal="center"/>
    </xf>
    <xf numFmtId="0" fontId="1" fillId="0" borderId="0" xfId="0" applyFont="1" applyFill="1"/>
    <xf numFmtId="0" fontId="18" fillId="0" borderId="0" xfId="0" applyFont="1"/>
    <xf numFmtId="15" fontId="0" fillId="0" borderId="0" xfId="0" applyNumberFormat="1" applyAlignment="1">
      <alignment horizontal="center"/>
    </xf>
    <xf numFmtId="6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6" fontId="18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873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0"/>
  <sheetViews>
    <sheetView topLeftCell="A23" zoomScale="70" zoomScaleNormal="70" workbookViewId="0">
      <selection activeCell="B50" sqref="B50"/>
    </sheetView>
  </sheetViews>
  <sheetFormatPr defaultColWidth="11" defaultRowHeight="15.75" x14ac:dyDescent="0.25"/>
  <cols>
    <col min="1" max="1" width="65.5" style="76" customWidth="1"/>
    <col min="2" max="2" width="11" style="76"/>
    <col min="3" max="3" width="13.5" style="88" bestFit="1" customWidth="1"/>
    <col min="4" max="4" width="13" style="76" bestFit="1" customWidth="1"/>
    <col min="5" max="5" width="11" style="76"/>
    <col min="6" max="6" width="11.875" style="85" customWidth="1"/>
    <col min="7" max="7" width="12.25" style="76" bestFit="1" customWidth="1"/>
    <col min="8" max="8" width="18.375" style="76" bestFit="1" customWidth="1"/>
    <col min="9" max="9" width="14.875" style="76" customWidth="1"/>
    <col min="10" max="23" width="11" style="76"/>
  </cols>
  <sheetData>
    <row r="1" spans="1:9" x14ac:dyDescent="0.25">
      <c r="A1" s="73" t="s">
        <v>0</v>
      </c>
      <c r="B1" s="74"/>
      <c r="C1" s="75"/>
      <c r="F1" s="89" t="s">
        <v>65</v>
      </c>
      <c r="G1" s="77"/>
      <c r="H1" s="78"/>
    </row>
    <row r="2" spans="1:9" x14ac:dyDescent="0.25">
      <c r="A2" s="73" t="s">
        <v>383</v>
      </c>
      <c r="B2" s="74"/>
      <c r="C2" s="75"/>
      <c r="F2" s="90">
        <v>1602</v>
      </c>
      <c r="G2" s="91">
        <v>37.119999999999997</v>
      </c>
      <c r="H2" s="79">
        <v>44409</v>
      </c>
      <c r="I2" s="76" t="s">
        <v>261</v>
      </c>
    </row>
    <row r="3" spans="1:9" x14ac:dyDescent="0.25">
      <c r="A3" s="74"/>
      <c r="B3" s="74"/>
      <c r="C3" s="75"/>
      <c r="F3" s="90">
        <v>1646</v>
      </c>
      <c r="G3" s="91">
        <v>50</v>
      </c>
      <c r="H3" s="80">
        <v>44287</v>
      </c>
    </row>
    <row r="4" spans="1:9" x14ac:dyDescent="0.25">
      <c r="A4" s="73" t="s">
        <v>1</v>
      </c>
      <c r="B4" s="74"/>
      <c r="C4" s="75"/>
      <c r="F4" s="90">
        <v>1657</v>
      </c>
      <c r="G4" s="91">
        <v>332.8</v>
      </c>
      <c r="H4" s="80">
        <v>44287</v>
      </c>
    </row>
    <row r="5" spans="1:9" x14ac:dyDescent="0.25">
      <c r="A5" s="74"/>
      <c r="B5" s="74"/>
      <c r="C5" s="75"/>
      <c r="F5" s="90">
        <v>1658</v>
      </c>
      <c r="G5" s="91">
        <v>332.8</v>
      </c>
      <c r="H5" s="80">
        <v>44287</v>
      </c>
    </row>
    <row r="6" spans="1:9" x14ac:dyDescent="0.25">
      <c r="A6" s="73" t="s">
        <v>389</v>
      </c>
      <c r="B6" s="74"/>
      <c r="C6" s="106">
        <v>6380.94</v>
      </c>
      <c r="F6" s="90">
        <v>1649</v>
      </c>
      <c r="G6" s="91">
        <v>28.49</v>
      </c>
      <c r="H6" s="80">
        <v>44287</v>
      </c>
    </row>
    <row r="7" spans="1:9" x14ac:dyDescent="0.25">
      <c r="A7" s="73" t="s">
        <v>390</v>
      </c>
      <c r="B7" s="74"/>
      <c r="C7" s="81">
        <v>21299.98</v>
      </c>
      <c r="F7" s="90">
        <v>1650</v>
      </c>
      <c r="G7" s="91">
        <v>288</v>
      </c>
      <c r="H7" s="80">
        <v>44287</v>
      </c>
    </row>
    <row r="8" spans="1:9" ht="16.5" thickBot="1" x14ac:dyDescent="0.3">
      <c r="A8" s="74"/>
      <c r="B8" s="74"/>
      <c r="C8" s="82">
        <f>C6+C7</f>
        <v>27680.92</v>
      </c>
      <c r="F8" s="90">
        <v>1651</v>
      </c>
      <c r="G8" s="91">
        <v>856.49</v>
      </c>
      <c r="H8" s="80">
        <v>44287</v>
      </c>
    </row>
    <row r="9" spans="1:9" ht="16.5" thickTop="1" x14ac:dyDescent="0.25">
      <c r="A9" s="74"/>
      <c r="B9" s="74"/>
      <c r="C9" s="75"/>
      <c r="F9" s="90">
        <v>1652</v>
      </c>
      <c r="G9" s="91">
        <v>205.64</v>
      </c>
      <c r="H9" s="80">
        <v>44287</v>
      </c>
    </row>
    <row r="10" spans="1:9" x14ac:dyDescent="0.25">
      <c r="A10" s="83" t="s">
        <v>2</v>
      </c>
      <c r="B10" s="74"/>
      <c r="C10" s="75"/>
      <c r="F10" s="90">
        <v>1653</v>
      </c>
      <c r="G10" s="91">
        <v>43.2</v>
      </c>
      <c r="H10" s="80">
        <v>44317</v>
      </c>
    </row>
    <row r="11" spans="1:9" x14ac:dyDescent="0.25">
      <c r="A11" s="74"/>
      <c r="B11" s="74"/>
      <c r="C11" s="75"/>
      <c r="F11" s="90">
        <v>1654</v>
      </c>
      <c r="G11" s="91">
        <v>21.57</v>
      </c>
      <c r="H11" s="80">
        <v>44287</v>
      </c>
    </row>
    <row r="12" spans="1:9" x14ac:dyDescent="0.25">
      <c r="A12" s="105" t="s">
        <v>392</v>
      </c>
      <c r="B12" s="74"/>
      <c r="C12" s="81">
        <v>6380.32</v>
      </c>
      <c r="F12" s="90">
        <v>1655</v>
      </c>
      <c r="G12" s="91">
        <v>39.96</v>
      </c>
      <c r="H12" s="80">
        <v>44287</v>
      </c>
    </row>
    <row r="13" spans="1:9" x14ac:dyDescent="0.25">
      <c r="A13" s="105" t="s">
        <v>391</v>
      </c>
      <c r="B13" s="74"/>
      <c r="C13" s="81">
        <v>33093.949999999997</v>
      </c>
      <c r="F13" s="90">
        <v>1656</v>
      </c>
      <c r="G13" s="91">
        <v>436.8</v>
      </c>
      <c r="H13" s="80">
        <v>44287</v>
      </c>
    </row>
    <row r="14" spans="1:9" x14ac:dyDescent="0.25">
      <c r="A14" s="97" t="s">
        <v>358</v>
      </c>
      <c r="B14" s="74"/>
      <c r="C14" s="81">
        <f>G14</f>
        <v>2672.8700000000003</v>
      </c>
      <c r="F14" s="89" t="s">
        <v>9</v>
      </c>
      <c r="G14" s="92">
        <f>SUM(G2:G13)</f>
        <v>2672.8700000000003</v>
      </c>
      <c r="H14" s="78"/>
    </row>
    <row r="15" spans="1:9" ht="16.5" thickBot="1" x14ac:dyDescent="0.3">
      <c r="A15" s="74"/>
      <c r="B15" s="74"/>
      <c r="C15" s="84">
        <f>C12+C13-C14</f>
        <v>36801.399999999994</v>
      </c>
    </row>
    <row r="16" spans="1:9" ht="16.5" thickTop="1" x14ac:dyDescent="0.25">
      <c r="A16" s="74"/>
      <c r="B16" s="74"/>
      <c r="C16" s="75"/>
      <c r="F16" s="89" t="s">
        <v>357</v>
      </c>
      <c r="G16" s="77"/>
      <c r="H16" s="78"/>
    </row>
    <row r="17" spans="1:23" x14ac:dyDescent="0.25">
      <c r="A17" s="73" t="s">
        <v>3</v>
      </c>
      <c r="B17" s="74"/>
      <c r="C17" s="75"/>
      <c r="F17" s="90">
        <v>1738</v>
      </c>
      <c r="G17" s="91">
        <v>1437.6</v>
      </c>
      <c r="H17" s="104" t="s">
        <v>184</v>
      </c>
      <c r="S17"/>
      <c r="T17"/>
      <c r="U17"/>
      <c r="V17"/>
      <c r="W17"/>
    </row>
    <row r="18" spans="1:23" x14ac:dyDescent="0.25">
      <c r="A18" s="74" t="s">
        <v>66</v>
      </c>
      <c r="B18" s="74"/>
      <c r="C18" s="81">
        <v>16057</v>
      </c>
      <c r="F18" s="90">
        <v>1739</v>
      </c>
      <c r="G18" s="91">
        <v>2100</v>
      </c>
      <c r="H18" s="104" t="s">
        <v>388</v>
      </c>
      <c r="S18"/>
      <c r="T18"/>
      <c r="U18"/>
      <c r="V18"/>
      <c r="W18"/>
    </row>
    <row r="19" spans="1:23" x14ac:dyDescent="0.25">
      <c r="A19" s="74" t="s">
        <v>67</v>
      </c>
      <c r="B19" s="74"/>
      <c r="C19" s="81">
        <v>714.82</v>
      </c>
      <c r="F19" s="89" t="s">
        <v>9</v>
      </c>
      <c r="G19" s="92">
        <f>SUM(G17:G18)</f>
        <v>3537.6</v>
      </c>
      <c r="H19" s="78"/>
      <c r="S19"/>
      <c r="T19"/>
      <c r="U19"/>
      <c r="V19"/>
      <c r="W19"/>
    </row>
    <row r="20" spans="1:23" x14ac:dyDescent="0.25">
      <c r="A20" s="74" t="s">
        <v>68</v>
      </c>
      <c r="B20" s="74"/>
      <c r="C20" s="81">
        <v>2000</v>
      </c>
      <c r="S20"/>
      <c r="T20"/>
      <c r="U20"/>
      <c r="V20"/>
      <c r="W20"/>
    </row>
    <row r="21" spans="1:23" x14ac:dyDescent="0.25">
      <c r="A21" s="74" t="s">
        <v>69</v>
      </c>
      <c r="B21" s="74"/>
      <c r="C21" s="81">
        <v>10</v>
      </c>
    </row>
    <row r="22" spans="1:23" x14ac:dyDescent="0.25">
      <c r="A22" s="74" t="s">
        <v>70</v>
      </c>
      <c r="B22" s="74"/>
      <c r="C22" s="86">
        <v>600</v>
      </c>
    </row>
    <row r="23" spans="1:23" x14ac:dyDescent="0.25">
      <c r="A23" s="74" t="s">
        <v>262</v>
      </c>
      <c r="B23" s="74"/>
      <c r="C23" s="86">
        <v>4133.21</v>
      </c>
    </row>
    <row r="24" spans="1:23" x14ac:dyDescent="0.25">
      <c r="A24" s="74" t="s">
        <v>262</v>
      </c>
      <c r="B24" s="74"/>
      <c r="C24" s="86">
        <v>1197.5999999999999</v>
      </c>
    </row>
    <row r="25" spans="1:23" x14ac:dyDescent="0.25">
      <c r="A25" s="74" t="s">
        <v>263</v>
      </c>
      <c r="B25" s="74"/>
      <c r="C25" s="86">
        <v>16057</v>
      </c>
    </row>
    <row r="26" spans="1:23" x14ac:dyDescent="0.25">
      <c r="A26" s="97" t="s">
        <v>355</v>
      </c>
      <c r="B26" s="74"/>
      <c r="C26" s="86">
        <v>9960</v>
      </c>
    </row>
    <row r="27" spans="1:23" x14ac:dyDescent="0.25">
      <c r="A27" s="101" t="s">
        <v>384</v>
      </c>
      <c r="B27" s="74"/>
      <c r="C27" s="86">
        <v>100</v>
      </c>
    </row>
    <row r="28" spans="1:23" x14ac:dyDescent="0.25">
      <c r="A28" s="105" t="s">
        <v>393</v>
      </c>
      <c r="B28" s="74"/>
      <c r="C28" s="86">
        <v>0.62</v>
      </c>
    </row>
    <row r="29" spans="1:23" x14ac:dyDescent="0.25">
      <c r="A29" s="74"/>
      <c r="B29" s="74"/>
      <c r="C29" s="87">
        <f>SUM(C18:C28)</f>
        <v>50830.25</v>
      </c>
    </row>
    <row r="30" spans="1:23" x14ac:dyDescent="0.25">
      <c r="A30" s="74"/>
      <c r="B30" s="74"/>
      <c r="C30" s="75"/>
    </row>
    <row r="31" spans="1:23" x14ac:dyDescent="0.25">
      <c r="A31" s="73" t="s">
        <v>174</v>
      </c>
      <c r="B31" s="74"/>
      <c r="C31" s="75"/>
    </row>
    <row r="32" spans="1:23" x14ac:dyDescent="0.25">
      <c r="A32" s="74" t="s">
        <v>88</v>
      </c>
      <c r="B32" s="74"/>
      <c r="C32" s="81">
        <f>'Cash Book 2021-22'!E23-G14+G10+G2</f>
        <v>27323.17</v>
      </c>
    </row>
    <row r="33" spans="1:3" x14ac:dyDescent="0.25">
      <c r="A33" s="74" t="s">
        <v>126</v>
      </c>
      <c r="B33" s="74"/>
      <c r="C33" s="81">
        <f>'Cash Book 2021-22'!E52-G10</f>
        <v>2405.2600000000002</v>
      </c>
    </row>
    <row r="34" spans="1:3" x14ac:dyDescent="0.25">
      <c r="A34" s="74" t="s">
        <v>127</v>
      </c>
      <c r="B34" s="74"/>
      <c r="C34" s="86">
        <f>'Cash Book 2021-22'!E80</f>
        <v>4880.1400000000003</v>
      </c>
    </row>
    <row r="35" spans="1:3" x14ac:dyDescent="0.25">
      <c r="A35" s="74" t="s">
        <v>55</v>
      </c>
      <c r="B35" s="74"/>
      <c r="C35" s="86">
        <f>'Cash Book 2021-22'!D282</f>
        <v>5638.74</v>
      </c>
    </row>
    <row r="36" spans="1:3" x14ac:dyDescent="0.25">
      <c r="A36" s="74" t="s">
        <v>264</v>
      </c>
      <c r="B36" s="74"/>
      <c r="C36" s="86">
        <f>'Cash Book 2021-22'!D283-G2</f>
        <v>3690.76</v>
      </c>
    </row>
    <row r="37" spans="1:3" x14ac:dyDescent="0.25">
      <c r="A37" s="74" t="s">
        <v>57</v>
      </c>
      <c r="B37" s="74"/>
      <c r="C37" s="86">
        <f>'Cash Book 2021-22'!D284</f>
        <v>1383.39</v>
      </c>
    </row>
    <row r="38" spans="1:3" x14ac:dyDescent="0.25">
      <c r="A38" s="96" t="s">
        <v>58</v>
      </c>
      <c r="B38" s="74"/>
      <c r="C38" s="86">
        <f>'Cash Book 2021-22'!E176</f>
        <v>2017.13</v>
      </c>
    </row>
    <row r="39" spans="1:3" x14ac:dyDescent="0.25">
      <c r="A39" s="97" t="s">
        <v>59</v>
      </c>
      <c r="B39" s="74"/>
      <c r="C39" s="86">
        <f>'Cash Book 2021-22'!E197</f>
        <v>4023.2400000000002</v>
      </c>
    </row>
    <row r="40" spans="1:3" x14ac:dyDescent="0.25">
      <c r="A40" s="97" t="s">
        <v>60</v>
      </c>
      <c r="B40" s="74"/>
      <c r="C40" s="86">
        <f>'Cash Book 2021-22'!E218</f>
        <v>1953.42</v>
      </c>
    </row>
    <row r="41" spans="1:3" x14ac:dyDescent="0.25">
      <c r="A41" s="97" t="s">
        <v>61</v>
      </c>
      <c r="B41" s="74"/>
      <c r="C41" s="86">
        <f>'Cash Book 2021-22'!E238</f>
        <v>1430.53</v>
      </c>
    </row>
    <row r="42" spans="1:3" x14ac:dyDescent="0.25">
      <c r="A42" s="74" t="s">
        <v>62</v>
      </c>
      <c r="B42" s="74"/>
      <c r="C42" s="86">
        <f>'Cash Book 2021-22'!D289</f>
        <v>1621.03</v>
      </c>
    </row>
    <row r="43" spans="1:3" x14ac:dyDescent="0.25">
      <c r="A43" s="96" t="s">
        <v>63</v>
      </c>
      <c r="B43" s="74"/>
      <c r="C43" s="86">
        <f>'Cash Book 2021-22'!D290</f>
        <v>3583.9199999999992</v>
      </c>
    </row>
    <row r="44" spans="1:3" x14ac:dyDescent="0.25">
      <c r="A44" s="74"/>
      <c r="B44" s="74"/>
      <c r="C44" s="87">
        <f>SUM(C32:C43)</f>
        <v>59950.729999999989</v>
      </c>
    </row>
    <row r="45" spans="1:3" x14ac:dyDescent="0.25">
      <c r="A45" s="74"/>
      <c r="B45" s="74"/>
      <c r="C45" s="75"/>
    </row>
    <row r="46" spans="1:3" ht="16.5" thickBot="1" x14ac:dyDescent="0.3">
      <c r="A46" s="73" t="s">
        <v>394</v>
      </c>
      <c r="B46" s="73"/>
      <c r="C46" s="82">
        <f>C15+C29-C44</f>
        <v>27680.920000000006</v>
      </c>
    </row>
    <row r="47" spans="1:3" ht="16.5" thickTop="1" x14ac:dyDescent="0.25"/>
    <row r="48" spans="1:3" x14ac:dyDescent="0.25">
      <c r="A48" s="107" t="s">
        <v>395</v>
      </c>
      <c r="B48" s="74"/>
      <c r="C48" s="86">
        <f>G19</f>
        <v>3537.6</v>
      </c>
    </row>
    <row r="50" spans="1:3" ht="21" x14ac:dyDescent="0.35">
      <c r="A50" s="102" t="s">
        <v>387</v>
      </c>
      <c r="B50" s="102"/>
      <c r="C50" s="103">
        <f>C46-C48</f>
        <v>24143.320000000007</v>
      </c>
    </row>
  </sheetData>
  <pageMargins left="0.7" right="0.7" top="0.75" bottom="0.75" header="0.3" footer="0.3"/>
  <pageSetup paperSize="9" scale="7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tabSelected="1" workbookViewId="0">
      <selection activeCell="E15" sqref="E15"/>
    </sheetView>
  </sheetViews>
  <sheetFormatPr defaultRowHeight="15.75" x14ac:dyDescent="0.25"/>
  <cols>
    <col min="1" max="1" width="50.25" bestFit="1" customWidth="1"/>
    <col min="2" max="3" width="9.375" bestFit="1" customWidth="1"/>
  </cols>
  <sheetData>
    <row r="1" spans="1:3" x14ac:dyDescent="0.25">
      <c r="A1" s="108" t="s">
        <v>396</v>
      </c>
      <c r="B1" s="109">
        <v>44286</v>
      </c>
      <c r="C1" s="109">
        <v>44651</v>
      </c>
    </row>
    <row r="2" spans="1:3" x14ac:dyDescent="0.25">
      <c r="A2" s="108"/>
      <c r="B2" s="109"/>
      <c r="C2" s="109"/>
    </row>
    <row r="3" spans="1:3" x14ac:dyDescent="0.25">
      <c r="A3" t="s">
        <v>397</v>
      </c>
      <c r="B3" s="110">
        <v>10247</v>
      </c>
      <c r="C3" s="110">
        <f>B9</f>
        <v>36801</v>
      </c>
    </row>
    <row r="4" spans="1:3" x14ac:dyDescent="0.25">
      <c r="A4" t="s">
        <v>398</v>
      </c>
      <c r="B4" s="110">
        <v>28465</v>
      </c>
      <c r="C4" s="110">
        <v>32114</v>
      </c>
    </row>
    <row r="5" spans="1:3" x14ac:dyDescent="0.25">
      <c r="A5" t="s">
        <v>399</v>
      </c>
      <c r="B5" s="110">
        <v>98907</v>
      </c>
      <c r="C5" s="111">
        <v>18716</v>
      </c>
    </row>
    <row r="6" spans="1:3" x14ac:dyDescent="0.25">
      <c r="A6" t="s">
        <v>400</v>
      </c>
      <c r="B6" s="110">
        <v>5266</v>
      </c>
      <c r="C6" s="110">
        <v>5606</v>
      </c>
    </row>
    <row r="7" spans="1:3" x14ac:dyDescent="0.25">
      <c r="A7" t="s">
        <v>401</v>
      </c>
      <c r="B7" s="110">
        <v>0</v>
      </c>
      <c r="C7" s="110">
        <v>0</v>
      </c>
    </row>
    <row r="8" spans="1:3" x14ac:dyDescent="0.25">
      <c r="A8" t="s">
        <v>402</v>
      </c>
      <c r="B8" s="110">
        <v>95552</v>
      </c>
      <c r="C8" s="110">
        <v>57882</v>
      </c>
    </row>
    <row r="9" spans="1:3" ht="16.5" thickBot="1" x14ac:dyDescent="0.3">
      <c r="A9" t="s">
        <v>403</v>
      </c>
      <c r="B9" s="112">
        <f>B3+B4+B5-B6-B7-B8</f>
        <v>36801</v>
      </c>
      <c r="C9" s="112">
        <f>C3+C4+C5-C6-C7-C8</f>
        <v>24143</v>
      </c>
    </row>
    <row r="10" spans="1:3" ht="16.5" thickTop="1" x14ac:dyDescent="0.25">
      <c r="B10" s="1"/>
      <c r="C10" s="1"/>
    </row>
    <row r="11" spans="1:3" x14ac:dyDescent="0.25">
      <c r="A11" t="s">
        <v>404</v>
      </c>
      <c r="B11" s="110">
        <f>B9</f>
        <v>36801</v>
      </c>
      <c r="C11" s="110">
        <f>C9</f>
        <v>24143</v>
      </c>
    </row>
    <row r="12" spans="1:3" x14ac:dyDescent="0.25">
      <c r="A12" t="s">
        <v>405</v>
      </c>
      <c r="B12" s="110">
        <v>50951</v>
      </c>
      <c r="C12" s="110">
        <v>50951</v>
      </c>
    </row>
    <row r="13" spans="1:3" x14ac:dyDescent="0.25">
      <c r="A13" t="s">
        <v>406</v>
      </c>
      <c r="B13" s="110">
        <v>0</v>
      </c>
      <c r="C13" s="110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W291"/>
  <sheetViews>
    <sheetView topLeftCell="D1" zoomScale="70" zoomScaleNormal="70" workbookViewId="0">
      <selection activeCell="J265" sqref="J265"/>
    </sheetView>
  </sheetViews>
  <sheetFormatPr defaultColWidth="11" defaultRowHeight="15.75" x14ac:dyDescent="0.25"/>
  <cols>
    <col min="1" max="1" width="10.5" style="10" customWidth="1"/>
    <col min="2" max="2" width="31.5" bestFit="1" customWidth="1"/>
    <col min="3" max="3" width="43.625" bestFit="1" customWidth="1"/>
    <col min="4" max="5" width="11.75" style="1" bestFit="1" customWidth="1"/>
    <col min="6" max="17" width="10.875" style="1"/>
    <col min="18" max="18" width="11.75" style="1" bestFit="1" customWidth="1"/>
    <col min="19" max="21" width="10.875" style="1"/>
    <col min="22" max="22" width="11.375" style="1" bestFit="1" customWidth="1"/>
    <col min="23" max="23" width="11.75" style="1" bestFit="1" customWidth="1"/>
    <col min="24" max="24" width="10.875" style="1"/>
  </cols>
  <sheetData>
    <row r="1" spans="1:29" ht="23.25" x14ac:dyDescent="0.35">
      <c r="A1" s="53" t="s">
        <v>4</v>
      </c>
      <c r="B1" s="2"/>
      <c r="C1" s="2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2"/>
      <c r="Z1" s="2"/>
      <c r="AA1" s="2"/>
      <c r="AB1" s="2"/>
    </row>
    <row r="2" spans="1:29" x14ac:dyDescent="0.25">
      <c r="A2" s="7"/>
      <c r="B2" s="2"/>
      <c r="C2" s="2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2"/>
      <c r="Z2" s="2"/>
      <c r="AA2" s="2"/>
      <c r="AB2" s="2"/>
      <c r="AC2" s="2"/>
    </row>
    <row r="3" spans="1:29" s="54" customFormat="1" ht="21" x14ac:dyDescent="0.35">
      <c r="A3" s="52" t="s">
        <v>173</v>
      </c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</row>
    <row r="4" spans="1:29" s="32" customFormat="1" ht="21" x14ac:dyDescent="0.35">
      <c r="A4" s="29" t="s">
        <v>128</v>
      </c>
      <c r="B4" s="30"/>
      <c r="C4" s="30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0"/>
      <c r="Z4" s="30"/>
      <c r="AA4" s="30"/>
      <c r="AB4" s="30"/>
      <c r="AC4" s="30"/>
    </row>
    <row r="5" spans="1:29" s="32" customFormat="1" x14ac:dyDescent="0.25">
      <c r="A5" s="33" t="s">
        <v>5</v>
      </c>
      <c r="B5" s="34" t="s">
        <v>6</v>
      </c>
      <c r="C5" s="34" t="s">
        <v>7</v>
      </c>
      <c r="D5" s="35" t="s">
        <v>8</v>
      </c>
      <c r="E5" s="35" t="s">
        <v>9</v>
      </c>
      <c r="F5" s="35" t="s">
        <v>10</v>
      </c>
      <c r="G5" s="35" t="s">
        <v>11</v>
      </c>
      <c r="H5" s="35" t="s">
        <v>12</v>
      </c>
      <c r="I5" s="35" t="s">
        <v>13</v>
      </c>
      <c r="J5" s="35" t="s">
        <v>14</v>
      </c>
      <c r="K5" s="35" t="s">
        <v>15</v>
      </c>
      <c r="L5" s="35" t="s">
        <v>16</v>
      </c>
      <c r="M5" s="35" t="s">
        <v>17</v>
      </c>
      <c r="N5" s="35" t="s">
        <v>18</v>
      </c>
      <c r="O5" s="35" t="s">
        <v>19</v>
      </c>
      <c r="P5" s="35" t="s">
        <v>20</v>
      </c>
      <c r="Q5" s="35" t="s">
        <v>21</v>
      </c>
      <c r="R5" s="35" t="s">
        <v>22</v>
      </c>
      <c r="S5" s="35" t="s">
        <v>23</v>
      </c>
      <c r="T5" s="35" t="s">
        <v>24</v>
      </c>
      <c r="U5" s="35" t="s">
        <v>25</v>
      </c>
      <c r="V5" s="35" t="s">
        <v>26</v>
      </c>
      <c r="W5" s="35" t="s">
        <v>9</v>
      </c>
      <c r="X5" s="35" t="s">
        <v>27</v>
      </c>
      <c r="Y5" s="30"/>
      <c r="Z5" s="30"/>
      <c r="AA5" s="30"/>
      <c r="AB5" s="30"/>
      <c r="AC5" s="30"/>
    </row>
    <row r="6" spans="1:29" s="72" customFormat="1" x14ac:dyDescent="0.25">
      <c r="A6" s="65">
        <v>44293</v>
      </c>
      <c r="B6" s="66" t="s">
        <v>33</v>
      </c>
      <c r="C6" s="99" t="s">
        <v>43</v>
      </c>
      <c r="D6" s="67">
        <v>1649</v>
      </c>
      <c r="E6" s="68">
        <v>28.49</v>
      </c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>
        <v>28.49</v>
      </c>
      <c r="S6" s="98"/>
      <c r="T6" s="98"/>
      <c r="U6" s="98"/>
      <c r="V6" s="98">
        <v>0</v>
      </c>
      <c r="W6" s="98">
        <f>SUM(F6:V6)</f>
        <v>28.49</v>
      </c>
      <c r="X6" s="67"/>
      <c r="Y6" s="71"/>
      <c r="Z6" s="71"/>
      <c r="AA6" s="71"/>
      <c r="AB6" s="71"/>
      <c r="AC6" s="71"/>
    </row>
    <row r="7" spans="1:29" s="72" customFormat="1" x14ac:dyDescent="0.25">
      <c r="A7" s="65">
        <v>44293</v>
      </c>
      <c r="B7" s="66" t="s">
        <v>33</v>
      </c>
      <c r="C7" s="66" t="s">
        <v>49</v>
      </c>
      <c r="D7" s="67">
        <v>1654</v>
      </c>
      <c r="E7" s="68">
        <v>21.57</v>
      </c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>
        <v>21.57</v>
      </c>
      <c r="S7" s="98"/>
      <c r="T7" s="98"/>
      <c r="U7" s="98"/>
      <c r="V7" s="98">
        <v>0</v>
      </c>
      <c r="W7" s="98">
        <f t="shared" ref="W7:W21" si="0">SUM(F7:V7)</f>
        <v>21.57</v>
      </c>
      <c r="X7" s="67"/>
      <c r="Y7" s="71"/>
      <c r="Z7" s="71"/>
      <c r="AA7" s="71"/>
      <c r="AB7" s="71"/>
      <c r="AC7" s="71"/>
    </row>
    <row r="8" spans="1:29" s="72" customFormat="1" x14ac:dyDescent="0.25">
      <c r="A8" s="65">
        <v>44298</v>
      </c>
      <c r="B8" s="66" t="s">
        <v>44</v>
      </c>
      <c r="C8" s="66" t="s">
        <v>82</v>
      </c>
      <c r="D8" s="67">
        <v>1651</v>
      </c>
      <c r="E8" s="68">
        <v>856.49</v>
      </c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>
        <v>713.74</v>
      </c>
      <c r="U8" s="98"/>
      <c r="V8" s="98">
        <v>142.75</v>
      </c>
      <c r="W8" s="98">
        <f t="shared" si="0"/>
        <v>856.49</v>
      </c>
      <c r="X8" s="67" t="s">
        <v>45</v>
      </c>
      <c r="Y8" s="71"/>
      <c r="Z8" s="71"/>
      <c r="AA8" s="71"/>
      <c r="AB8" s="71"/>
      <c r="AC8" s="71"/>
    </row>
    <row r="9" spans="1:29" s="72" customFormat="1" x14ac:dyDescent="0.25">
      <c r="A9" s="65">
        <v>44298</v>
      </c>
      <c r="B9" s="66" t="s">
        <v>44</v>
      </c>
      <c r="C9" s="66" t="s">
        <v>83</v>
      </c>
      <c r="D9" s="67">
        <v>1650</v>
      </c>
      <c r="E9" s="68">
        <v>288</v>
      </c>
      <c r="F9" s="98"/>
      <c r="G9" s="98">
        <v>240</v>
      </c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>
        <v>48</v>
      </c>
      <c r="W9" s="98">
        <f t="shared" si="0"/>
        <v>288</v>
      </c>
      <c r="X9" s="67" t="s">
        <v>46</v>
      </c>
      <c r="Y9" s="71"/>
      <c r="Z9" s="71"/>
      <c r="AA9" s="71"/>
      <c r="AB9" s="71"/>
      <c r="AC9" s="71"/>
    </row>
    <row r="10" spans="1:29" x14ac:dyDescent="0.25">
      <c r="A10" s="8">
        <v>44299</v>
      </c>
      <c r="B10" s="3" t="s">
        <v>28</v>
      </c>
      <c r="C10" s="3" t="s">
        <v>85</v>
      </c>
      <c r="D10" s="6" t="s">
        <v>29</v>
      </c>
      <c r="E10" s="11">
        <v>14.11</v>
      </c>
      <c r="F10" s="13"/>
      <c r="G10" s="13"/>
      <c r="H10" s="13"/>
      <c r="I10" s="13"/>
      <c r="J10" s="13"/>
      <c r="K10" s="13"/>
      <c r="L10" s="13"/>
      <c r="M10" s="13"/>
      <c r="N10" s="13"/>
      <c r="O10" s="13">
        <v>155.74</v>
      </c>
      <c r="P10" s="13"/>
      <c r="Q10" s="13"/>
      <c r="R10" s="13"/>
      <c r="S10" s="13"/>
      <c r="T10" s="13"/>
      <c r="U10" s="13"/>
      <c r="V10" s="13">
        <v>31.15</v>
      </c>
      <c r="W10" s="13">
        <f t="shared" si="0"/>
        <v>186.89000000000001</v>
      </c>
      <c r="X10" s="6" t="s">
        <v>30</v>
      </c>
      <c r="Y10" s="2"/>
      <c r="Z10" s="2"/>
      <c r="AA10" s="2"/>
      <c r="AB10" s="2"/>
      <c r="AC10" s="2"/>
    </row>
    <row r="11" spans="1:29" x14ac:dyDescent="0.25">
      <c r="A11" s="8">
        <v>44299</v>
      </c>
      <c r="B11" s="3" t="s">
        <v>28</v>
      </c>
      <c r="C11" s="3" t="s">
        <v>84</v>
      </c>
      <c r="D11" s="6" t="s">
        <v>29</v>
      </c>
      <c r="E11" s="11">
        <v>186.89</v>
      </c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>
        <v>13.44</v>
      </c>
      <c r="Q11" s="13"/>
      <c r="R11" s="13"/>
      <c r="S11" s="13"/>
      <c r="T11" s="13"/>
      <c r="U11" s="13"/>
      <c r="V11" s="13">
        <v>0.67</v>
      </c>
      <c r="W11" s="13">
        <f t="shared" si="0"/>
        <v>14.11</v>
      </c>
      <c r="X11" s="6" t="s">
        <v>30</v>
      </c>
      <c r="Y11" s="2"/>
      <c r="Z11" s="2"/>
      <c r="AA11" s="2"/>
      <c r="AB11" s="2"/>
      <c r="AC11" s="2"/>
    </row>
    <row r="12" spans="1:29" s="72" customFormat="1" x14ac:dyDescent="0.25">
      <c r="A12" s="65">
        <v>44299</v>
      </c>
      <c r="B12" s="66" t="s">
        <v>71</v>
      </c>
      <c r="C12" s="66" t="s">
        <v>77</v>
      </c>
      <c r="D12" s="67">
        <v>1655</v>
      </c>
      <c r="E12" s="68">
        <v>39.96</v>
      </c>
      <c r="F12" s="98"/>
      <c r="G12" s="98">
        <v>39.96</v>
      </c>
      <c r="H12" s="98"/>
      <c r="I12" s="98"/>
      <c r="J12" s="98"/>
      <c r="K12" s="98"/>
      <c r="L12" s="98"/>
      <c r="M12" s="98"/>
      <c r="N12" s="98"/>
      <c r="O12" s="100"/>
      <c r="P12" s="100"/>
      <c r="Q12" s="98"/>
      <c r="R12" s="98"/>
      <c r="S12" s="98"/>
      <c r="T12" s="98"/>
      <c r="U12" s="98"/>
      <c r="V12" s="98">
        <v>0</v>
      </c>
      <c r="W12" s="98">
        <f t="shared" si="0"/>
        <v>39.96</v>
      </c>
      <c r="X12" s="67"/>
      <c r="Y12" s="71"/>
      <c r="Z12" s="71"/>
      <c r="AA12" s="71"/>
      <c r="AB12" s="71"/>
      <c r="AC12" s="71"/>
    </row>
    <row r="13" spans="1:29" x14ac:dyDescent="0.25">
      <c r="A13" s="8">
        <v>44299</v>
      </c>
      <c r="B13" s="3" t="s">
        <v>72</v>
      </c>
      <c r="C13" s="3" t="s">
        <v>73</v>
      </c>
      <c r="D13" s="6" t="s">
        <v>39</v>
      </c>
      <c r="E13" s="11">
        <v>9600</v>
      </c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>
        <v>8000</v>
      </c>
      <c r="S13" s="13"/>
      <c r="T13" s="13"/>
      <c r="U13" s="13"/>
      <c r="V13" s="13">
        <v>1600</v>
      </c>
      <c r="W13" s="13">
        <f t="shared" si="0"/>
        <v>9600</v>
      </c>
      <c r="X13" s="3" t="s">
        <v>40</v>
      </c>
      <c r="Y13" s="2"/>
      <c r="Z13" s="2"/>
      <c r="AA13" s="2"/>
      <c r="AB13" s="2"/>
      <c r="AC13" s="2"/>
    </row>
    <row r="14" spans="1:29" x14ac:dyDescent="0.25">
      <c r="A14" s="8">
        <v>44299</v>
      </c>
      <c r="B14" s="3" t="s">
        <v>34</v>
      </c>
      <c r="C14" s="3" t="s">
        <v>87</v>
      </c>
      <c r="D14" s="6" t="s">
        <v>39</v>
      </c>
      <c r="E14" s="11">
        <v>1422.15</v>
      </c>
      <c r="F14" s="13"/>
      <c r="G14" s="13"/>
      <c r="H14" s="13"/>
      <c r="I14" s="13"/>
      <c r="J14" s="13"/>
      <c r="K14" s="13"/>
      <c r="L14" s="13"/>
      <c r="M14" s="13"/>
      <c r="N14" s="13"/>
      <c r="O14" s="13">
        <f>E14</f>
        <v>1422.15</v>
      </c>
      <c r="P14" s="13"/>
      <c r="Q14" s="13"/>
      <c r="R14" s="13"/>
      <c r="S14" s="13"/>
      <c r="T14" s="13"/>
      <c r="U14" s="13"/>
      <c r="V14" s="13">
        <v>0</v>
      </c>
      <c r="W14" s="13">
        <f t="shared" si="0"/>
        <v>1422.15</v>
      </c>
      <c r="X14" s="6"/>
      <c r="Y14" s="2"/>
      <c r="Z14" s="2"/>
      <c r="AA14" s="2"/>
      <c r="AB14" s="2"/>
      <c r="AC14" s="2"/>
    </row>
    <row r="15" spans="1:29" x14ac:dyDescent="0.25">
      <c r="A15" s="8">
        <v>44299</v>
      </c>
      <c r="B15" s="3" t="s">
        <v>35</v>
      </c>
      <c r="C15" s="3" t="s">
        <v>75</v>
      </c>
      <c r="D15" s="6" t="s">
        <v>39</v>
      </c>
      <c r="E15" s="11">
        <v>20.02</v>
      </c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>
        <v>16.68</v>
      </c>
      <c r="Q15" s="13"/>
      <c r="R15" s="13"/>
      <c r="S15" s="13"/>
      <c r="T15" s="13"/>
      <c r="U15" s="13"/>
      <c r="V15" s="13">
        <v>3.34</v>
      </c>
      <c r="W15" s="13">
        <f t="shared" si="0"/>
        <v>20.02</v>
      </c>
      <c r="X15" s="6" t="s">
        <v>36</v>
      </c>
      <c r="Y15" s="2"/>
      <c r="Z15" s="2"/>
      <c r="AA15" s="2"/>
      <c r="AB15" s="2"/>
      <c r="AC15" s="2"/>
    </row>
    <row r="16" spans="1:29" s="72" customFormat="1" x14ac:dyDescent="0.25">
      <c r="A16" s="65">
        <v>44302</v>
      </c>
      <c r="B16" s="66" t="s">
        <v>42</v>
      </c>
      <c r="C16" s="66" t="s">
        <v>76</v>
      </c>
      <c r="D16" s="67">
        <v>1646</v>
      </c>
      <c r="E16" s="68">
        <v>50</v>
      </c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>
        <v>50</v>
      </c>
      <c r="U16" s="98"/>
      <c r="V16" s="98">
        <v>0</v>
      </c>
      <c r="W16" s="98">
        <f t="shared" si="0"/>
        <v>50</v>
      </c>
      <c r="X16" s="67"/>
      <c r="Y16" s="71"/>
      <c r="Z16" s="71"/>
      <c r="AA16" s="71"/>
      <c r="AB16" s="71"/>
      <c r="AC16" s="71"/>
    </row>
    <row r="17" spans="1:595" s="72" customFormat="1" x14ac:dyDescent="0.25">
      <c r="A17" s="65">
        <v>44305</v>
      </c>
      <c r="B17" s="66" t="s">
        <v>80</v>
      </c>
      <c r="C17" s="66" t="s">
        <v>81</v>
      </c>
      <c r="D17" s="67">
        <v>1656</v>
      </c>
      <c r="E17" s="68">
        <v>436.8</v>
      </c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>
        <f>E17</f>
        <v>436.8</v>
      </c>
      <c r="U17" s="98"/>
      <c r="V17" s="98">
        <v>0</v>
      </c>
      <c r="W17" s="98">
        <f t="shared" si="0"/>
        <v>436.8</v>
      </c>
      <c r="X17" s="67"/>
      <c r="Y17" s="71"/>
      <c r="Z17" s="71"/>
      <c r="AA17" s="71"/>
      <c r="AB17" s="71"/>
      <c r="AC17" s="71"/>
    </row>
    <row r="18" spans="1:595" s="72" customFormat="1" x14ac:dyDescent="0.25">
      <c r="A18" s="65">
        <v>44306</v>
      </c>
      <c r="B18" s="66" t="s">
        <v>71</v>
      </c>
      <c r="C18" s="66" t="s">
        <v>79</v>
      </c>
      <c r="D18" s="67">
        <v>1658</v>
      </c>
      <c r="E18" s="68">
        <v>332.8</v>
      </c>
      <c r="F18" s="98">
        <v>332.8</v>
      </c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>
        <v>0</v>
      </c>
      <c r="W18" s="98">
        <f t="shared" si="0"/>
        <v>332.8</v>
      </c>
      <c r="X18" s="67"/>
      <c r="Y18" s="71"/>
      <c r="Z18" s="71"/>
      <c r="AA18" s="71"/>
      <c r="AB18" s="71"/>
      <c r="AC18" s="71"/>
    </row>
    <row r="19" spans="1:595" s="72" customFormat="1" x14ac:dyDescent="0.25">
      <c r="A19" s="65">
        <v>44306</v>
      </c>
      <c r="B19" s="66" t="s">
        <v>71</v>
      </c>
      <c r="C19" s="66" t="s">
        <v>78</v>
      </c>
      <c r="D19" s="67">
        <v>1657</v>
      </c>
      <c r="E19" s="68">
        <v>332.8</v>
      </c>
      <c r="F19" s="98">
        <v>332.8</v>
      </c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>
        <v>0</v>
      </c>
      <c r="W19" s="98">
        <f t="shared" si="0"/>
        <v>332.8</v>
      </c>
      <c r="X19" s="67"/>
      <c r="Y19" s="71"/>
      <c r="Z19" s="71"/>
      <c r="AA19" s="71"/>
      <c r="AB19" s="71"/>
      <c r="AC19" s="71"/>
    </row>
    <row r="20" spans="1:595" s="72" customFormat="1" x14ac:dyDescent="0.25">
      <c r="A20" s="65">
        <v>44306</v>
      </c>
      <c r="B20" s="66" t="s">
        <v>47</v>
      </c>
      <c r="C20" s="66" t="s">
        <v>86</v>
      </c>
      <c r="D20" s="67">
        <v>1652</v>
      </c>
      <c r="E20" s="68">
        <v>205.64</v>
      </c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>
        <v>171.37</v>
      </c>
      <c r="S20" s="98"/>
      <c r="T20" s="98"/>
      <c r="U20" s="98"/>
      <c r="V20" s="98">
        <v>34.270000000000003</v>
      </c>
      <c r="W20" s="98">
        <f t="shared" si="0"/>
        <v>205.64000000000001</v>
      </c>
      <c r="X20" s="67" t="s">
        <v>48</v>
      </c>
      <c r="Y20" s="71"/>
      <c r="Z20" s="71"/>
      <c r="AA20" s="71"/>
      <c r="AB20" s="71"/>
      <c r="AC20" s="71"/>
    </row>
    <row r="21" spans="1:595" x14ac:dyDescent="0.25">
      <c r="A21" s="8">
        <v>44312</v>
      </c>
      <c r="B21" s="3" t="s">
        <v>72</v>
      </c>
      <c r="C21" s="3" t="s">
        <v>74</v>
      </c>
      <c r="D21" s="6" t="s">
        <v>39</v>
      </c>
      <c r="E21" s="11">
        <v>16080</v>
      </c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>
        <v>13400</v>
      </c>
      <c r="S21" s="13"/>
      <c r="T21" s="13"/>
      <c r="U21" s="13"/>
      <c r="V21" s="13">
        <v>2680</v>
      </c>
      <c r="W21" s="13">
        <f t="shared" si="0"/>
        <v>16080</v>
      </c>
      <c r="X21" s="3" t="s">
        <v>40</v>
      </c>
      <c r="Y21" s="2"/>
      <c r="Z21" s="2"/>
      <c r="AA21" s="2"/>
      <c r="AB21" s="2"/>
      <c r="AC21" s="2"/>
    </row>
    <row r="22" spans="1:595" s="19" customFormat="1" x14ac:dyDescent="0.25">
      <c r="A22" s="14"/>
      <c r="B22" s="15" t="s">
        <v>90</v>
      </c>
      <c r="C22" s="15"/>
      <c r="D22" s="16">
        <v>1660</v>
      </c>
      <c r="E22" s="17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5"/>
      <c r="Y22" s="36"/>
      <c r="Z22" s="36"/>
      <c r="AA22" s="36"/>
      <c r="AB22" s="36"/>
      <c r="AC22" s="36"/>
    </row>
    <row r="23" spans="1:595" s="39" customFormat="1" x14ac:dyDescent="0.25">
      <c r="A23" s="41"/>
      <c r="B23" s="37"/>
      <c r="C23" s="37"/>
      <c r="D23" s="38"/>
      <c r="E23" s="42">
        <f>SUM(E6:E21)</f>
        <v>29915.719999999998</v>
      </c>
      <c r="F23" s="42">
        <f t="shared" ref="F23:W23" si="1">SUM(F6:F21)</f>
        <v>665.6</v>
      </c>
      <c r="G23" s="42">
        <f t="shared" si="1"/>
        <v>279.95999999999998</v>
      </c>
      <c r="H23" s="42">
        <f t="shared" si="1"/>
        <v>0</v>
      </c>
      <c r="I23" s="42">
        <f t="shared" si="1"/>
        <v>0</v>
      </c>
      <c r="J23" s="42">
        <f t="shared" si="1"/>
        <v>0</v>
      </c>
      <c r="K23" s="42">
        <f t="shared" si="1"/>
        <v>0</v>
      </c>
      <c r="L23" s="42">
        <f t="shared" si="1"/>
        <v>0</v>
      </c>
      <c r="M23" s="42">
        <f t="shared" si="1"/>
        <v>0</v>
      </c>
      <c r="N23" s="42">
        <f t="shared" si="1"/>
        <v>0</v>
      </c>
      <c r="O23" s="42">
        <f t="shared" si="1"/>
        <v>1577.89</v>
      </c>
      <c r="P23" s="42">
        <f t="shared" si="1"/>
        <v>30.119999999999997</v>
      </c>
      <c r="Q23" s="42">
        <f t="shared" si="1"/>
        <v>0</v>
      </c>
      <c r="R23" s="42">
        <f t="shared" si="1"/>
        <v>21621.43</v>
      </c>
      <c r="S23" s="42">
        <f t="shared" si="1"/>
        <v>0</v>
      </c>
      <c r="T23" s="42">
        <f t="shared" si="1"/>
        <v>1200.54</v>
      </c>
      <c r="U23" s="42">
        <f t="shared" si="1"/>
        <v>0</v>
      </c>
      <c r="V23" s="42">
        <f t="shared" si="1"/>
        <v>4540.18</v>
      </c>
      <c r="W23" s="42">
        <f t="shared" si="1"/>
        <v>29915.719999999998</v>
      </c>
      <c r="X23" s="38"/>
      <c r="Y23" s="37"/>
      <c r="Z23" s="37"/>
      <c r="AA23" s="37"/>
      <c r="AB23" s="37"/>
      <c r="AC23" s="37"/>
    </row>
    <row r="24" spans="1:595" s="60" customFormat="1" x14ac:dyDescent="0.25">
      <c r="A24" s="56"/>
      <c r="B24" s="57"/>
      <c r="C24" s="57"/>
      <c r="D24" s="58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8"/>
      <c r="Y24" s="57"/>
      <c r="Z24" s="57"/>
      <c r="AA24" s="57"/>
      <c r="AB24" s="57"/>
      <c r="AC24" s="57"/>
    </row>
    <row r="25" spans="1:595" s="32" customFormat="1" ht="21" x14ac:dyDescent="0.35">
      <c r="A25" s="29" t="s">
        <v>129</v>
      </c>
      <c r="B25" s="30"/>
      <c r="C25" s="3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0"/>
      <c r="Z25" s="30"/>
      <c r="AA25" s="30"/>
      <c r="AB25" s="30"/>
      <c r="AC25" s="30"/>
    </row>
    <row r="26" spans="1:595" s="32" customFormat="1" x14ac:dyDescent="0.25">
      <c r="A26" s="33" t="s">
        <v>5</v>
      </c>
      <c r="B26" s="34" t="s">
        <v>6</v>
      </c>
      <c r="C26" s="34" t="s">
        <v>7</v>
      </c>
      <c r="D26" s="35" t="s">
        <v>8</v>
      </c>
      <c r="E26" s="35" t="s">
        <v>9</v>
      </c>
      <c r="F26" s="35" t="s">
        <v>10</v>
      </c>
      <c r="G26" s="35" t="s">
        <v>11</v>
      </c>
      <c r="H26" s="35" t="s">
        <v>12</v>
      </c>
      <c r="I26" s="35" t="s">
        <v>13</v>
      </c>
      <c r="J26" s="35" t="s">
        <v>14</v>
      </c>
      <c r="K26" s="35" t="s">
        <v>15</v>
      </c>
      <c r="L26" s="35" t="s">
        <v>16</v>
      </c>
      <c r="M26" s="35" t="s">
        <v>17</v>
      </c>
      <c r="N26" s="35" t="s">
        <v>18</v>
      </c>
      <c r="O26" s="35" t="s">
        <v>19</v>
      </c>
      <c r="P26" s="35" t="s">
        <v>20</v>
      </c>
      <c r="Q26" s="35" t="s">
        <v>21</v>
      </c>
      <c r="R26" s="35" t="s">
        <v>22</v>
      </c>
      <c r="S26" s="35" t="s">
        <v>23</v>
      </c>
      <c r="T26" s="35" t="s">
        <v>24</v>
      </c>
      <c r="U26" s="35" t="s">
        <v>25</v>
      </c>
      <c r="V26" s="35" t="s">
        <v>26</v>
      </c>
      <c r="W26" s="35" t="s">
        <v>9</v>
      </c>
      <c r="X26" s="35" t="s">
        <v>27</v>
      </c>
      <c r="Y26" s="30"/>
      <c r="Z26" s="30"/>
      <c r="AA26" s="30"/>
      <c r="AB26" s="30"/>
      <c r="AC26" s="30"/>
    </row>
    <row r="27" spans="1:595" x14ac:dyDescent="0.25">
      <c r="A27" s="8">
        <v>44320</v>
      </c>
      <c r="B27" s="3" t="s">
        <v>89</v>
      </c>
      <c r="C27" s="3" t="s">
        <v>91</v>
      </c>
      <c r="D27" s="6">
        <v>1659</v>
      </c>
      <c r="E27" s="11">
        <v>50.4</v>
      </c>
      <c r="F27" s="22"/>
      <c r="G27" s="22">
        <v>42</v>
      </c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>
        <v>8.4</v>
      </c>
      <c r="W27" s="22">
        <f>SUM(F27:V27)</f>
        <v>50.4</v>
      </c>
      <c r="X27" s="6" t="s">
        <v>117</v>
      </c>
      <c r="Y27" s="20"/>
      <c r="Z27" s="20"/>
      <c r="AA27" s="20"/>
      <c r="AB27" s="20"/>
      <c r="AC27" s="20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1"/>
      <c r="HC27" s="21"/>
      <c r="HD27" s="21"/>
      <c r="HE27" s="21"/>
      <c r="HF27" s="21"/>
      <c r="HG27" s="21"/>
      <c r="HH27" s="21"/>
      <c r="HI27" s="21"/>
      <c r="HJ27" s="21"/>
      <c r="HK27" s="21"/>
      <c r="HL27" s="21"/>
      <c r="HM27" s="21"/>
      <c r="HN27" s="21"/>
      <c r="HO27" s="21"/>
      <c r="HP27" s="21"/>
      <c r="HQ27" s="21"/>
      <c r="HR27" s="21"/>
      <c r="HS27" s="21"/>
      <c r="HT27" s="21"/>
      <c r="HU27" s="21"/>
      <c r="HV27" s="21"/>
      <c r="HW27" s="21"/>
      <c r="HX27" s="21"/>
      <c r="HY27" s="21"/>
      <c r="HZ27" s="21"/>
      <c r="IA27" s="21"/>
      <c r="IB27" s="21"/>
      <c r="IC27" s="21"/>
      <c r="ID27" s="21"/>
      <c r="IE27" s="21"/>
      <c r="IF27" s="21"/>
      <c r="IG27" s="21"/>
      <c r="IH27" s="21"/>
      <c r="II27" s="21"/>
      <c r="IJ27" s="21"/>
      <c r="IK27" s="21"/>
      <c r="IL27" s="21"/>
      <c r="IM27" s="21"/>
      <c r="IN27" s="21"/>
      <c r="IO27" s="21"/>
      <c r="IP27" s="21"/>
      <c r="IQ27" s="21"/>
      <c r="IR27" s="21"/>
      <c r="IS27" s="21"/>
      <c r="IT27" s="21"/>
      <c r="IU27" s="21"/>
      <c r="IV27" s="21"/>
      <c r="IW27" s="21"/>
      <c r="IX27" s="21"/>
      <c r="IY27" s="21"/>
      <c r="IZ27" s="21"/>
      <c r="JA27" s="21"/>
      <c r="JB27" s="21"/>
      <c r="JC27" s="21"/>
      <c r="JD27" s="21"/>
      <c r="JE27" s="21"/>
      <c r="JF27" s="21"/>
      <c r="JG27" s="21"/>
      <c r="JH27" s="21"/>
      <c r="JI27" s="21"/>
      <c r="JJ27" s="21"/>
      <c r="JK27" s="21"/>
      <c r="JL27" s="21"/>
      <c r="JM27" s="21"/>
      <c r="JN27" s="21"/>
      <c r="JO27" s="21"/>
      <c r="JP27" s="21"/>
      <c r="JQ27" s="21"/>
      <c r="JR27" s="21"/>
      <c r="JS27" s="21"/>
      <c r="JT27" s="21"/>
      <c r="JU27" s="21"/>
      <c r="JV27" s="21"/>
      <c r="JW27" s="21"/>
      <c r="JX27" s="21"/>
      <c r="JY27" s="21"/>
      <c r="JZ27" s="21"/>
      <c r="KA27" s="21"/>
      <c r="KB27" s="21"/>
      <c r="KC27" s="21"/>
      <c r="KD27" s="21"/>
      <c r="KE27" s="21"/>
      <c r="KF27" s="21"/>
      <c r="KG27" s="21"/>
      <c r="KH27" s="21"/>
      <c r="KI27" s="21"/>
      <c r="KJ27" s="21"/>
      <c r="KK27" s="21"/>
      <c r="KL27" s="21"/>
      <c r="KM27" s="21"/>
      <c r="KN27" s="21"/>
      <c r="KO27" s="21"/>
      <c r="KP27" s="21"/>
      <c r="KQ27" s="21"/>
      <c r="KR27" s="21"/>
      <c r="KS27" s="21"/>
      <c r="KT27" s="21"/>
      <c r="KU27" s="21"/>
      <c r="KV27" s="21"/>
      <c r="KW27" s="21"/>
      <c r="KX27" s="21"/>
      <c r="KY27" s="21"/>
      <c r="KZ27" s="21"/>
      <c r="LA27" s="21"/>
      <c r="LB27" s="21"/>
      <c r="LC27" s="21"/>
      <c r="LD27" s="21"/>
      <c r="LE27" s="21"/>
      <c r="LF27" s="21"/>
      <c r="LG27" s="21"/>
      <c r="LH27" s="21"/>
      <c r="LI27" s="21"/>
      <c r="LJ27" s="21"/>
      <c r="LK27" s="21"/>
      <c r="LL27" s="21"/>
      <c r="LM27" s="21"/>
      <c r="LN27" s="21"/>
      <c r="LO27" s="21"/>
      <c r="LP27" s="21"/>
      <c r="LQ27" s="21"/>
      <c r="LR27" s="21"/>
      <c r="LS27" s="21"/>
      <c r="LT27" s="21"/>
      <c r="LU27" s="21"/>
      <c r="LV27" s="21"/>
      <c r="LW27" s="21"/>
      <c r="LX27" s="21"/>
      <c r="LY27" s="21"/>
      <c r="LZ27" s="21"/>
      <c r="MA27" s="21"/>
      <c r="MB27" s="21"/>
      <c r="MC27" s="21"/>
      <c r="MD27" s="21"/>
      <c r="ME27" s="21"/>
      <c r="MF27" s="21"/>
      <c r="MG27" s="21"/>
      <c r="MH27" s="21"/>
      <c r="MI27" s="21"/>
      <c r="MJ27" s="21"/>
      <c r="MK27" s="21"/>
      <c r="ML27" s="21"/>
      <c r="MM27" s="21"/>
      <c r="MN27" s="21"/>
      <c r="MO27" s="21"/>
      <c r="MP27" s="21"/>
      <c r="MQ27" s="21"/>
      <c r="MR27" s="21"/>
      <c r="MS27" s="21"/>
      <c r="MT27" s="21"/>
      <c r="MU27" s="21"/>
      <c r="MV27" s="21"/>
      <c r="MW27" s="21"/>
      <c r="MX27" s="21"/>
      <c r="MY27" s="21"/>
      <c r="MZ27" s="21"/>
      <c r="NA27" s="21"/>
      <c r="NB27" s="21"/>
      <c r="NC27" s="21"/>
      <c r="ND27" s="21"/>
      <c r="NE27" s="21"/>
      <c r="NF27" s="21"/>
      <c r="NG27" s="21"/>
      <c r="NH27" s="21"/>
      <c r="NI27" s="21"/>
      <c r="NJ27" s="21"/>
      <c r="NK27" s="21"/>
      <c r="NL27" s="21"/>
      <c r="NM27" s="21"/>
      <c r="NN27" s="21"/>
      <c r="NO27" s="21"/>
      <c r="NP27" s="21"/>
      <c r="NQ27" s="21"/>
      <c r="NR27" s="21"/>
      <c r="NS27" s="21"/>
      <c r="NT27" s="21"/>
      <c r="NU27" s="21"/>
      <c r="NV27" s="21"/>
      <c r="NW27" s="21"/>
      <c r="NX27" s="21"/>
      <c r="NY27" s="21"/>
      <c r="NZ27" s="21"/>
      <c r="OA27" s="21"/>
      <c r="OB27" s="21"/>
      <c r="OC27" s="21"/>
      <c r="OD27" s="21"/>
      <c r="OE27" s="21"/>
      <c r="OF27" s="21"/>
      <c r="OG27" s="21"/>
      <c r="OH27" s="21"/>
      <c r="OI27" s="21"/>
      <c r="OJ27" s="21"/>
      <c r="OK27" s="21"/>
      <c r="OL27" s="21"/>
      <c r="OM27" s="21"/>
      <c r="ON27" s="21"/>
      <c r="OO27" s="21"/>
      <c r="OP27" s="21"/>
      <c r="OQ27" s="21"/>
      <c r="OR27" s="21"/>
      <c r="OS27" s="21"/>
      <c r="OT27" s="21"/>
      <c r="OU27" s="21"/>
      <c r="OV27" s="21"/>
      <c r="OW27" s="21"/>
      <c r="OX27" s="21"/>
      <c r="OY27" s="21"/>
      <c r="OZ27" s="21"/>
      <c r="PA27" s="21"/>
      <c r="PB27" s="21"/>
      <c r="PC27" s="21"/>
      <c r="PD27" s="21"/>
      <c r="PE27" s="21"/>
      <c r="PF27" s="21"/>
      <c r="PG27" s="21"/>
      <c r="PH27" s="21"/>
      <c r="PI27" s="21"/>
      <c r="PJ27" s="21"/>
      <c r="PK27" s="21"/>
      <c r="PL27" s="21"/>
      <c r="PM27" s="21"/>
      <c r="PN27" s="21"/>
      <c r="PO27" s="21"/>
      <c r="PP27" s="21"/>
      <c r="PQ27" s="21"/>
      <c r="PR27" s="21"/>
      <c r="PS27" s="21"/>
      <c r="PT27" s="21"/>
      <c r="PU27" s="21"/>
      <c r="PV27" s="21"/>
      <c r="PW27" s="21"/>
      <c r="PX27" s="21"/>
      <c r="PY27" s="21"/>
      <c r="PZ27" s="21"/>
      <c r="QA27" s="21"/>
      <c r="QB27" s="21"/>
      <c r="QC27" s="21"/>
      <c r="QD27" s="21"/>
      <c r="QE27" s="21"/>
      <c r="QF27" s="21"/>
      <c r="QG27" s="21"/>
      <c r="QH27" s="21"/>
      <c r="QI27" s="21"/>
      <c r="QJ27" s="21"/>
      <c r="QK27" s="21"/>
      <c r="QL27" s="21"/>
      <c r="QM27" s="21"/>
      <c r="QN27" s="21"/>
      <c r="QO27" s="21"/>
      <c r="QP27" s="21"/>
      <c r="QQ27" s="21"/>
      <c r="QR27" s="21"/>
      <c r="QS27" s="21"/>
      <c r="QT27" s="21"/>
      <c r="QU27" s="21"/>
      <c r="QV27" s="21"/>
      <c r="QW27" s="21"/>
      <c r="QX27" s="21"/>
      <c r="QY27" s="21"/>
      <c r="QZ27" s="21"/>
      <c r="RA27" s="21"/>
      <c r="RB27" s="21"/>
      <c r="RC27" s="21"/>
      <c r="RD27" s="21"/>
      <c r="RE27" s="21"/>
      <c r="RF27" s="21"/>
      <c r="RG27" s="21"/>
      <c r="RH27" s="21"/>
      <c r="RI27" s="21"/>
      <c r="RJ27" s="21"/>
      <c r="RK27" s="21"/>
      <c r="RL27" s="21"/>
      <c r="RM27" s="21"/>
      <c r="RN27" s="21"/>
      <c r="RO27" s="21"/>
      <c r="RP27" s="21"/>
      <c r="RQ27" s="21"/>
      <c r="RR27" s="21"/>
      <c r="RS27" s="21"/>
      <c r="RT27" s="21"/>
      <c r="RU27" s="21"/>
      <c r="RV27" s="21"/>
      <c r="RW27" s="21"/>
      <c r="RX27" s="21"/>
      <c r="RY27" s="21"/>
      <c r="RZ27" s="21"/>
      <c r="SA27" s="21"/>
      <c r="SB27" s="21"/>
      <c r="SC27" s="21"/>
      <c r="SD27" s="21"/>
      <c r="SE27" s="21"/>
      <c r="SF27" s="21"/>
      <c r="SG27" s="21"/>
      <c r="SH27" s="21"/>
      <c r="SI27" s="21"/>
      <c r="SJ27" s="21"/>
      <c r="SK27" s="21"/>
      <c r="SL27" s="21"/>
      <c r="SM27" s="21"/>
      <c r="SN27" s="21"/>
      <c r="SO27" s="21"/>
      <c r="SP27" s="21"/>
      <c r="SQ27" s="21"/>
      <c r="SR27" s="21"/>
      <c r="SS27" s="21"/>
      <c r="ST27" s="21"/>
      <c r="SU27" s="21"/>
      <c r="SV27" s="21"/>
      <c r="SW27" s="21"/>
      <c r="SX27" s="21"/>
      <c r="SY27" s="21"/>
      <c r="SZ27" s="21"/>
      <c r="TA27" s="21"/>
      <c r="TB27" s="21"/>
      <c r="TC27" s="21"/>
      <c r="TD27" s="21"/>
      <c r="TE27" s="21"/>
      <c r="TF27" s="21"/>
      <c r="TG27" s="21"/>
      <c r="TH27" s="21"/>
      <c r="TI27" s="21"/>
      <c r="TJ27" s="21"/>
      <c r="TK27" s="21"/>
      <c r="TL27" s="21"/>
      <c r="TM27" s="21"/>
      <c r="TN27" s="21"/>
      <c r="TO27" s="21"/>
      <c r="TP27" s="21"/>
      <c r="TQ27" s="21"/>
      <c r="TR27" s="21"/>
      <c r="TS27" s="21"/>
      <c r="TT27" s="21"/>
      <c r="TU27" s="21"/>
      <c r="TV27" s="21"/>
      <c r="TW27" s="21"/>
      <c r="TX27" s="21"/>
      <c r="TY27" s="21"/>
      <c r="TZ27" s="21"/>
      <c r="UA27" s="21"/>
      <c r="UB27" s="21"/>
      <c r="UC27" s="21"/>
      <c r="UD27" s="21"/>
      <c r="UE27" s="21"/>
      <c r="UF27" s="21"/>
      <c r="UG27" s="21"/>
      <c r="UH27" s="21"/>
      <c r="UI27" s="21"/>
      <c r="UJ27" s="21"/>
      <c r="UK27" s="21"/>
      <c r="UL27" s="21"/>
      <c r="UM27" s="21"/>
      <c r="UN27" s="21"/>
      <c r="UO27" s="21"/>
      <c r="UP27" s="21"/>
      <c r="UQ27" s="21"/>
      <c r="UR27" s="21"/>
      <c r="US27" s="21"/>
      <c r="UT27" s="21"/>
      <c r="UU27" s="21"/>
      <c r="UV27" s="21"/>
      <c r="UW27" s="21"/>
      <c r="UX27" s="21"/>
      <c r="UY27" s="21"/>
      <c r="UZ27" s="21"/>
      <c r="VA27" s="21"/>
      <c r="VB27" s="21"/>
      <c r="VC27" s="21"/>
      <c r="VD27" s="21"/>
      <c r="VE27" s="21"/>
      <c r="VF27" s="21"/>
      <c r="VG27" s="21"/>
      <c r="VH27" s="21"/>
      <c r="VI27" s="21"/>
      <c r="VJ27" s="21"/>
      <c r="VK27" s="21"/>
      <c r="VL27" s="21"/>
      <c r="VM27" s="21"/>
      <c r="VN27" s="21"/>
      <c r="VO27" s="21"/>
      <c r="VP27" s="21"/>
      <c r="VQ27" s="21"/>
      <c r="VR27" s="21"/>
      <c r="VS27" s="21"/>
      <c r="VT27" s="21"/>
      <c r="VU27" s="21"/>
      <c r="VV27" s="21"/>
      <c r="VW27" s="21"/>
    </row>
    <row r="28" spans="1:595" x14ac:dyDescent="0.25">
      <c r="A28" s="8">
        <v>44321</v>
      </c>
      <c r="B28" s="3" t="s">
        <v>71</v>
      </c>
      <c r="C28" s="3" t="s">
        <v>92</v>
      </c>
      <c r="D28" s="6">
        <v>1661</v>
      </c>
      <c r="E28" s="11">
        <v>74.17</v>
      </c>
      <c r="F28" s="22"/>
      <c r="G28" s="22">
        <v>74.17</v>
      </c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>
        <v>0</v>
      </c>
      <c r="W28" s="22">
        <f t="shared" ref="W28:W49" si="2">SUM(F28:V28)</f>
        <v>74.17</v>
      </c>
      <c r="X28" s="6"/>
      <c r="Y28" s="2"/>
      <c r="Z28" s="2"/>
      <c r="AA28" s="2"/>
      <c r="AB28" s="2"/>
      <c r="AC28" s="2"/>
    </row>
    <row r="29" spans="1:595" x14ac:dyDescent="0.25">
      <c r="A29" s="8">
        <v>44321</v>
      </c>
      <c r="B29" s="3" t="s">
        <v>71</v>
      </c>
      <c r="C29" s="3" t="s">
        <v>114</v>
      </c>
      <c r="D29" s="6">
        <v>1665</v>
      </c>
      <c r="E29" s="11">
        <v>332.8</v>
      </c>
      <c r="F29" s="22">
        <v>332.8</v>
      </c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>
        <v>0</v>
      </c>
      <c r="W29" s="22">
        <f t="shared" si="2"/>
        <v>332.8</v>
      </c>
      <c r="X29" s="6"/>
      <c r="Y29" s="2"/>
      <c r="Z29" s="2"/>
      <c r="AA29" s="2"/>
      <c r="AB29" s="2"/>
      <c r="AC29" s="2"/>
    </row>
    <row r="30" spans="1:595" ht="26.25" x14ac:dyDescent="0.25">
      <c r="A30" s="8">
        <v>44322</v>
      </c>
      <c r="B30" s="3" t="s">
        <v>31</v>
      </c>
      <c r="C30" s="23" t="s">
        <v>115</v>
      </c>
      <c r="D30" s="6">
        <v>1664</v>
      </c>
      <c r="E30" s="11">
        <v>280</v>
      </c>
      <c r="F30" s="22"/>
      <c r="G30" s="22"/>
      <c r="H30" s="22"/>
      <c r="I30" s="22"/>
      <c r="J30" s="22"/>
      <c r="K30" s="22"/>
      <c r="L30" s="22"/>
      <c r="M30" s="22"/>
      <c r="N30" s="22">
        <v>280</v>
      </c>
      <c r="O30" s="22"/>
      <c r="P30" s="22"/>
      <c r="Q30" s="22"/>
      <c r="R30" s="22"/>
      <c r="S30" s="22"/>
      <c r="T30" s="22"/>
      <c r="U30" s="22"/>
      <c r="V30" s="22">
        <v>0</v>
      </c>
      <c r="W30" s="22">
        <f t="shared" si="2"/>
        <v>280</v>
      </c>
      <c r="X30" s="6"/>
      <c r="Y30" s="2"/>
      <c r="Z30" s="2"/>
      <c r="AA30" s="2"/>
      <c r="AB30" s="2"/>
      <c r="AC30" s="2"/>
    </row>
    <row r="31" spans="1:595" x14ac:dyDescent="0.25">
      <c r="A31" s="8">
        <v>44322</v>
      </c>
      <c r="B31" s="3" t="s">
        <v>37</v>
      </c>
      <c r="C31" s="3" t="s">
        <v>38</v>
      </c>
      <c r="D31" s="6">
        <v>1663</v>
      </c>
      <c r="E31" s="11">
        <v>8.36</v>
      </c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>
        <v>6.97</v>
      </c>
      <c r="Q31" s="22"/>
      <c r="R31" s="22"/>
      <c r="S31" s="22"/>
      <c r="T31" s="22"/>
      <c r="U31" s="22"/>
      <c r="V31" s="22">
        <v>1.39</v>
      </c>
      <c r="W31" s="22">
        <f t="shared" si="2"/>
        <v>8.36</v>
      </c>
      <c r="X31" s="6"/>
      <c r="Y31" s="2"/>
      <c r="Z31" s="2"/>
      <c r="AA31" s="2"/>
      <c r="AB31" s="2"/>
      <c r="AC31" s="2"/>
    </row>
    <row r="32" spans="1:595" x14ac:dyDescent="0.25">
      <c r="A32" s="8">
        <v>44323</v>
      </c>
      <c r="B32" s="3" t="s">
        <v>98</v>
      </c>
      <c r="C32" s="3" t="s">
        <v>99</v>
      </c>
      <c r="D32" s="6">
        <v>1662</v>
      </c>
      <c r="E32" s="11">
        <v>4.82</v>
      </c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>
        <v>4.82</v>
      </c>
      <c r="S32" s="22"/>
      <c r="T32" s="22"/>
      <c r="U32" s="22"/>
      <c r="V32" s="22">
        <v>0</v>
      </c>
      <c r="W32" s="22">
        <f t="shared" si="2"/>
        <v>4.82</v>
      </c>
      <c r="X32" s="6"/>
      <c r="Y32" s="2"/>
      <c r="Z32" s="2"/>
      <c r="AA32" s="2"/>
      <c r="AB32" s="2"/>
      <c r="AC32" s="2"/>
    </row>
    <row r="33" spans="1:29" x14ac:dyDescent="0.25">
      <c r="A33" s="8">
        <v>44323</v>
      </c>
      <c r="B33" s="3" t="s">
        <v>100</v>
      </c>
      <c r="C33" s="3" t="s">
        <v>101</v>
      </c>
      <c r="D33" s="6">
        <v>1662</v>
      </c>
      <c r="E33" s="11">
        <v>10.59</v>
      </c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>
        <v>8.82</v>
      </c>
      <c r="S33" s="22"/>
      <c r="T33" s="22"/>
      <c r="U33" s="22"/>
      <c r="V33" s="22">
        <v>1.77</v>
      </c>
      <c r="W33" s="22">
        <f t="shared" si="2"/>
        <v>10.59</v>
      </c>
      <c r="X33" s="6"/>
      <c r="Y33" s="2"/>
      <c r="Z33" s="2"/>
      <c r="AA33" s="2"/>
      <c r="AB33" s="2"/>
      <c r="AC33" s="2"/>
    </row>
    <row r="34" spans="1:29" x14ac:dyDescent="0.25">
      <c r="A34" s="8">
        <v>44323</v>
      </c>
      <c r="B34" s="3" t="s">
        <v>102</v>
      </c>
      <c r="C34" s="3" t="s">
        <v>103</v>
      </c>
      <c r="D34" s="6">
        <v>1662</v>
      </c>
      <c r="E34" s="11">
        <v>17.39</v>
      </c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>
        <v>17.39</v>
      </c>
      <c r="S34" s="22"/>
      <c r="T34" s="22"/>
      <c r="U34" s="22"/>
      <c r="V34" s="22">
        <v>0</v>
      </c>
      <c r="W34" s="22">
        <f t="shared" si="2"/>
        <v>17.39</v>
      </c>
      <c r="X34" s="6"/>
      <c r="Y34" s="2"/>
      <c r="Z34" s="2"/>
      <c r="AA34" s="2"/>
      <c r="AB34" s="2"/>
      <c r="AC34" s="2"/>
    </row>
    <row r="35" spans="1:29" x14ac:dyDescent="0.25">
      <c r="A35" s="8">
        <v>44323</v>
      </c>
      <c r="B35" s="3" t="s">
        <v>104</v>
      </c>
      <c r="C35" s="3" t="s">
        <v>105</v>
      </c>
      <c r="D35" s="6">
        <v>1662</v>
      </c>
      <c r="E35" s="11">
        <v>5.99</v>
      </c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>
        <v>4.99</v>
      </c>
      <c r="S35" s="22"/>
      <c r="T35" s="22"/>
      <c r="U35" s="22"/>
      <c r="V35" s="22">
        <v>1</v>
      </c>
      <c r="W35" s="22">
        <f t="shared" si="2"/>
        <v>5.99</v>
      </c>
      <c r="X35" s="6"/>
      <c r="Y35" s="2"/>
      <c r="Z35" s="2"/>
      <c r="AA35" s="2"/>
      <c r="AB35" s="2"/>
      <c r="AC35" s="2"/>
    </row>
    <row r="36" spans="1:29" x14ac:dyDescent="0.25">
      <c r="A36" s="8">
        <v>44323</v>
      </c>
      <c r="B36" s="3" t="s">
        <v>106</v>
      </c>
      <c r="C36" s="3" t="s">
        <v>107</v>
      </c>
      <c r="D36" s="6">
        <v>1662</v>
      </c>
      <c r="E36" s="11">
        <v>35</v>
      </c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>
        <v>29.17</v>
      </c>
      <c r="S36" s="22"/>
      <c r="T36" s="22"/>
      <c r="U36" s="22"/>
      <c r="V36" s="22">
        <v>5.83</v>
      </c>
      <c r="W36" s="22">
        <f t="shared" si="2"/>
        <v>35</v>
      </c>
      <c r="X36" s="6"/>
      <c r="Y36" s="2"/>
      <c r="Z36" s="2"/>
      <c r="AA36" s="2"/>
      <c r="AB36" s="2"/>
      <c r="AC36" s="2"/>
    </row>
    <row r="37" spans="1:29" x14ac:dyDescent="0.25">
      <c r="A37" s="8">
        <v>44323</v>
      </c>
      <c r="B37" s="3" t="s">
        <v>98</v>
      </c>
      <c r="C37" s="3" t="s">
        <v>108</v>
      </c>
      <c r="D37" s="6">
        <v>1662</v>
      </c>
      <c r="E37" s="11">
        <v>5.44</v>
      </c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>
        <v>5.44</v>
      </c>
      <c r="S37" s="22"/>
      <c r="T37" s="22"/>
      <c r="U37" s="22"/>
      <c r="V37" s="22">
        <v>0</v>
      </c>
      <c r="W37" s="22">
        <f t="shared" si="2"/>
        <v>5.44</v>
      </c>
      <c r="X37" s="6"/>
      <c r="Y37" s="2"/>
      <c r="Z37" s="2"/>
      <c r="AA37" s="2"/>
      <c r="AB37" s="2"/>
      <c r="AC37" s="2"/>
    </row>
    <row r="38" spans="1:29" x14ac:dyDescent="0.25">
      <c r="A38" s="8">
        <v>44323</v>
      </c>
      <c r="B38" s="3" t="s">
        <v>109</v>
      </c>
      <c r="C38" s="3" t="s">
        <v>110</v>
      </c>
      <c r="D38" s="6">
        <v>1662</v>
      </c>
      <c r="E38" s="11">
        <v>98.16</v>
      </c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>
        <v>81.8</v>
      </c>
      <c r="S38" s="22"/>
      <c r="T38" s="22"/>
      <c r="U38" s="22"/>
      <c r="V38" s="22">
        <v>16.36</v>
      </c>
      <c r="W38" s="22">
        <f t="shared" si="2"/>
        <v>98.16</v>
      </c>
      <c r="X38" s="6"/>
      <c r="Y38" s="2"/>
      <c r="Z38" s="2"/>
      <c r="AA38" s="2"/>
      <c r="AB38" s="2"/>
      <c r="AC38" s="2"/>
    </row>
    <row r="39" spans="1:29" x14ac:dyDescent="0.25">
      <c r="A39" s="8">
        <v>44323</v>
      </c>
      <c r="B39" s="3" t="s">
        <v>111</v>
      </c>
      <c r="C39" s="3" t="s">
        <v>112</v>
      </c>
      <c r="D39" s="6">
        <v>1662</v>
      </c>
      <c r="E39" s="11">
        <v>22.33</v>
      </c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>
        <v>18.61</v>
      </c>
      <c r="S39" s="22"/>
      <c r="T39" s="22"/>
      <c r="U39" s="22"/>
      <c r="V39" s="22">
        <v>3.72</v>
      </c>
      <c r="W39" s="22">
        <f t="shared" si="2"/>
        <v>22.33</v>
      </c>
      <c r="X39" s="6"/>
      <c r="Y39" s="2"/>
      <c r="Z39" s="2"/>
      <c r="AA39" s="2"/>
      <c r="AB39" s="2"/>
      <c r="AC39" s="2"/>
    </row>
    <row r="40" spans="1:29" x14ac:dyDescent="0.25">
      <c r="A40" s="8">
        <v>44323</v>
      </c>
      <c r="B40" s="3" t="s">
        <v>113</v>
      </c>
      <c r="C40" s="3" t="s">
        <v>41</v>
      </c>
      <c r="D40" s="6">
        <v>1662</v>
      </c>
      <c r="E40" s="11">
        <v>12.9</v>
      </c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>
        <v>10.75</v>
      </c>
      <c r="S40" s="22"/>
      <c r="T40" s="22"/>
      <c r="U40" s="22"/>
      <c r="V40" s="22">
        <v>2.15</v>
      </c>
      <c r="W40" s="22">
        <f t="shared" si="2"/>
        <v>12.9</v>
      </c>
      <c r="X40" s="6"/>
      <c r="Y40" s="2"/>
      <c r="Z40" s="2"/>
      <c r="AA40" s="2"/>
      <c r="AB40" s="2"/>
      <c r="AC40" s="2"/>
    </row>
    <row r="41" spans="1:29" x14ac:dyDescent="0.25">
      <c r="A41" s="8">
        <v>44326</v>
      </c>
      <c r="B41" s="3" t="s">
        <v>93</v>
      </c>
      <c r="C41" s="3" t="s">
        <v>118</v>
      </c>
      <c r="D41" s="6">
        <v>1666</v>
      </c>
      <c r="E41" s="11">
        <v>208.8</v>
      </c>
      <c r="F41" s="22"/>
      <c r="G41" s="22"/>
      <c r="H41" s="22"/>
      <c r="I41" s="22"/>
      <c r="J41" s="22"/>
      <c r="K41" s="22"/>
      <c r="L41" s="22"/>
      <c r="M41" s="22"/>
      <c r="N41" s="22"/>
      <c r="O41" s="22">
        <v>174</v>
      </c>
      <c r="P41" s="22"/>
      <c r="Q41" s="22"/>
      <c r="R41" s="22"/>
      <c r="S41" s="22"/>
      <c r="T41" s="22"/>
      <c r="U41" s="22"/>
      <c r="V41" s="22">
        <v>34.799999999999997</v>
      </c>
      <c r="W41" s="22">
        <f t="shared" si="2"/>
        <v>208.8</v>
      </c>
      <c r="X41" s="6" t="s">
        <v>116</v>
      </c>
      <c r="Y41" s="2"/>
      <c r="Z41" s="2"/>
      <c r="AA41" s="2"/>
      <c r="AB41" s="2"/>
      <c r="AC41" s="2"/>
    </row>
    <row r="42" spans="1:29" x14ac:dyDescent="0.25">
      <c r="A42" s="8">
        <v>44334</v>
      </c>
      <c r="B42" s="3" t="s">
        <v>94</v>
      </c>
      <c r="C42" s="3" t="s">
        <v>119</v>
      </c>
      <c r="D42" s="6" t="s">
        <v>29</v>
      </c>
      <c r="E42" s="11">
        <v>297.99</v>
      </c>
      <c r="F42" s="22">
        <v>297.99</v>
      </c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>
        <v>0</v>
      </c>
      <c r="W42" s="22">
        <f t="shared" si="2"/>
        <v>297.99</v>
      </c>
      <c r="X42" s="6"/>
      <c r="Y42" s="2"/>
      <c r="Z42" s="2"/>
      <c r="AA42" s="2"/>
      <c r="AB42" s="2"/>
      <c r="AC42" s="2"/>
    </row>
    <row r="43" spans="1:29" s="72" customFormat="1" x14ac:dyDescent="0.25">
      <c r="A43" s="65">
        <v>44334</v>
      </c>
      <c r="B43" s="66" t="s">
        <v>356</v>
      </c>
      <c r="C43" s="66" t="s">
        <v>121</v>
      </c>
      <c r="D43" s="67">
        <v>1653</v>
      </c>
      <c r="E43" s="68">
        <v>43.2</v>
      </c>
      <c r="F43" s="69"/>
      <c r="G43" s="69"/>
      <c r="H43" s="69"/>
      <c r="I43" s="69"/>
      <c r="J43" s="69"/>
      <c r="K43" s="69"/>
      <c r="L43" s="69"/>
      <c r="M43" s="69"/>
      <c r="N43" s="69">
        <v>36</v>
      </c>
      <c r="O43" s="69"/>
      <c r="P43" s="69"/>
      <c r="Q43" s="69"/>
      <c r="R43" s="69"/>
      <c r="S43" s="69"/>
      <c r="T43" s="69"/>
      <c r="U43" s="69"/>
      <c r="V43" s="69">
        <v>7.2</v>
      </c>
      <c r="W43" s="69">
        <f t="shared" si="2"/>
        <v>43.2</v>
      </c>
      <c r="X43" s="67" t="s">
        <v>32</v>
      </c>
      <c r="Y43" s="71"/>
      <c r="Z43" s="71"/>
      <c r="AA43" s="71"/>
      <c r="AB43" s="71"/>
      <c r="AC43" s="71"/>
    </row>
    <row r="44" spans="1:29" x14ac:dyDescent="0.25">
      <c r="A44" s="8">
        <v>44337</v>
      </c>
      <c r="B44" s="3" t="s">
        <v>28</v>
      </c>
      <c r="C44" s="3" t="s">
        <v>85</v>
      </c>
      <c r="D44" s="6" t="s">
        <v>29</v>
      </c>
      <c r="E44" s="11">
        <v>15.89</v>
      </c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>
        <v>15.13</v>
      </c>
      <c r="Q44" s="22"/>
      <c r="R44" s="22"/>
      <c r="S44" s="22"/>
      <c r="T44" s="22"/>
      <c r="U44" s="22"/>
      <c r="V44" s="22">
        <v>0.76</v>
      </c>
      <c r="W44" s="22">
        <f t="shared" si="2"/>
        <v>15.89</v>
      </c>
      <c r="X44" s="6" t="s">
        <v>30</v>
      </c>
      <c r="Y44" s="2"/>
      <c r="Z44" s="2"/>
      <c r="AA44" s="2"/>
      <c r="AB44" s="2"/>
      <c r="AC44" s="2"/>
    </row>
    <row r="45" spans="1:29" x14ac:dyDescent="0.25">
      <c r="A45" s="8">
        <v>44337</v>
      </c>
      <c r="B45" s="3" t="s">
        <v>28</v>
      </c>
      <c r="C45" s="3" t="s">
        <v>84</v>
      </c>
      <c r="D45" s="6" t="s">
        <v>29</v>
      </c>
      <c r="E45" s="11">
        <v>94.59</v>
      </c>
      <c r="F45" s="22"/>
      <c r="G45" s="22"/>
      <c r="H45" s="22"/>
      <c r="I45" s="22"/>
      <c r="J45" s="22"/>
      <c r="K45" s="22"/>
      <c r="L45" s="22"/>
      <c r="M45" s="22"/>
      <c r="N45" s="22"/>
      <c r="O45" s="22">
        <v>90.09</v>
      </c>
      <c r="P45" s="22"/>
      <c r="Q45" s="22"/>
      <c r="R45" s="22"/>
      <c r="S45" s="22"/>
      <c r="T45" s="22"/>
      <c r="U45" s="22"/>
      <c r="V45" s="22">
        <v>4.5</v>
      </c>
      <c r="W45" s="22">
        <f t="shared" si="2"/>
        <v>94.59</v>
      </c>
      <c r="X45" s="6" t="s">
        <v>30</v>
      </c>
      <c r="Y45" s="2"/>
      <c r="Z45" s="2"/>
      <c r="AA45" s="2"/>
      <c r="AB45" s="2"/>
      <c r="AC45" s="2"/>
    </row>
    <row r="46" spans="1:29" x14ac:dyDescent="0.25">
      <c r="A46" s="8">
        <v>44342</v>
      </c>
      <c r="B46" s="3" t="s">
        <v>122</v>
      </c>
      <c r="C46" s="3" t="s">
        <v>95</v>
      </c>
      <c r="D46" s="6">
        <v>1670</v>
      </c>
      <c r="E46" s="11">
        <v>419.04</v>
      </c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>
        <v>349.2</v>
      </c>
      <c r="S46" s="22"/>
      <c r="T46" s="22"/>
      <c r="U46" s="22"/>
      <c r="V46" s="22">
        <v>69.84</v>
      </c>
      <c r="W46" s="22">
        <f t="shared" si="2"/>
        <v>419.03999999999996</v>
      </c>
      <c r="X46" s="6" t="s">
        <v>123</v>
      </c>
      <c r="Y46" s="2"/>
      <c r="Z46" s="2"/>
      <c r="AA46" s="2"/>
      <c r="AB46" s="2"/>
      <c r="AC46" s="2"/>
    </row>
    <row r="47" spans="1:29" x14ac:dyDescent="0.25">
      <c r="A47" s="8">
        <v>44343</v>
      </c>
      <c r="B47" s="3" t="s">
        <v>28</v>
      </c>
      <c r="C47" s="3" t="s">
        <v>125</v>
      </c>
      <c r="D47" s="6" t="s">
        <v>29</v>
      </c>
      <c r="E47" s="11">
        <v>10.47</v>
      </c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>
        <v>9.9700000000000006</v>
      </c>
      <c r="R47" s="22"/>
      <c r="S47" s="22"/>
      <c r="T47" s="22"/>
      <c r="U47" s="22"/>
      <c r="V47" s="22">
        <v>0.5</v>
      </c>
      <c r="W47" s="22">
        <f>SUM(F47:V47)</f>
        <v>10.47</v>
      </c>
      <c r="X47" s="6" t="s">
        <v>30</v>
      </c>
      <c r="Y47" s="2"/>
      <c r="Z47" s="2"/>
      <c r="AA47" s="2"/>
      <c r="AB47" s="2"/>
      <c r="AC47" s="2"/>
    </row>
    <row r="48" spans="1:29" x14ac:dyDescent="0.25">
      <c r="A48" s="8">
        <v>44343</v>
      </c>
      <c r="B48" s="3" t="s">
        <v>94</v>
      </c>
      <c r="C48" s="3" t="s">
        <v>120</v>
      </c>
      <c r="D48" s="6" t="s">
        <v>29</v>
      </c>
      <c r="E48" s="11">
        <v>298.25</v>
      </c>
      <c r="F48" s="22">
        <v>298.25</v>
      </c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>
        <v>0</v>
      </c>
      <c r="W48" s="22">
        <f t="shared" si="2"/>
        <v>298.25</v>
      </c>
      <c r="X48" s="6"/>
      <c r="Y48" s="2"/>
      <c r="Z48" s="2"/>
      <c r="AA48" s="2"/>
      <c r="AB48" s="2"/>
      <c r="AC48" s="2"/>
    </row>
    <row r="49" spans="1:595" x14ac:dyDescent="0.25">
      <c r="A49" s="8">
        <v>44344</v>
      </c>
      <c r="B49" s="3" t="s">
        <v>97</v>
      </c>
      <c r="C49" s="3" t="s">
        <v>96</v>
      </c>
      <c r="D49" s="6">
        <v>1668</v>
      </c>
      <c r="E49" s="11">
        <v>101.88</v>
      </c>
      <c r="F49" s="22"/>
      <c r="G49" s="22"/>
      <c r="H49" s="22"/>
      <c r="I49" s="22"/>
      <c r="J49" s="22"/>
      <c r="K49" s="22"/>
      <c r="L49" s="22">
        <v>84.9</v>
      </c>
      <c r="M49" s="22"/>
      <c r="N49" s="22"/>
      <c r="O49" s="22"/>
      <c r="P49" s="22"/>
      <c r="Q49" s="22"/>
      <c r="R49" s="22"/>
      <c r="S49" s="22"/>
      <c r="T49" s="22"/>
      <c r="U49" s="22"/>
      <c r="V49" s="22">
        <v>16.98</v>
      </c>
      <c r="W49" s="22">
        <f t="shared" si="2"/>
        <v>101.88000000000001</v>
      </c>
      <c r="X49" s="6" t="s">
        <v>124</v>
      </c>
      <c r="Y49" s="2"/>
      <c r="Z49" s="2"/>
      <c r="AA49" s="2"/>
      <c r="AB49" s="2"/>
      <c r="AC49" s="2"/>
    </row>
    <row r="50" spans="1:595" s="19" customFormat="1" x14ac:dyDescent="0.25">
      <c r="A50" s="14"/>
      <c r="B50" s="15" t="s">
        <v>90</v>
      </c>
      <c r="C50" s="15"/>
      <c r="D50" s="16">
        <v>1667</v>
      </c>
      <c r="E50" s="17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5"/>
      <c r="Y50" s="20"/>
      <c r="Z50" s="20"/>
      <c r="AA50" s="20"/>
      <c r="AB50" s="20"/>
      <c r="AC50" s="20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1"/>
      <c r="DW50" s="21"/>
      <c r="DX50" s="21"/>
      <c r="DY50" s="21"/>
      <c r="DZ50" s="21"/>
      <c r="EA50" s="21"/>
      <c r="EB50" s="21"/>
      <c r="EC50" s="21"/>
      <c r="ED50" s="21"/>
      <c r="EE50" s="21"/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1"/>
      <c r="ER50" s="21"/>
      <c r="ES50" s="21"/>
      <c r="ET50" s="21"/>
      <c r="EU50" s="21"/>
      <c r="EV50" s="21"/>
      <c r="EW50" s="21"/>
      <c r="EX50" s="21"/>
      <c r="EY50" s="21"/>
      <c r="EZ50" s="21"/>
      <c r="FA50" s="21"/>
      <c r="FB50" s="21"/>
      <c r="FC50" s="21"/>
      <c r="FD50" s="21"/>
      <c r="FE50" s="21"/>
      <c r="FF50" s="21"/>
      <c r="FG50" s="21"/>
      <c r="FH50" s="21"/>
      <c r="FI50" s="21"/>
      <c r="FJ50" s="21"/>
      <c r="FK50" s="21"/>
      <c r="FL50" s="21"/>
      <c r="FM50" s="21"/>
      <c r="FN50" s="21"/>
      <c r="FO50" s="21"/>
      <c r="FP50" s="21"/>
      <c r="FQ50" s="21"/>
      <c r="FR50" s="21"/>
      <c r="FS50" s="21"/>
      <c r="FT50" s="21"/>
      <c r="FU50" s="21"/>
      <c r="FV50" s="21"/>
      <c r="FW50" s="21"/>
      <c r="FX50" s="21"/>
      <c r="FY50" s="21"/>
      <c r="FZ50" s="21"/>
      <c r="GA50" s="21"/>
      <c r="GB50" s="21"/>
      <c r="GC50" s="21"/>
      <c r="GD50" s="21"/>
      <c r="GE50" s="21"/>
      <c r="GF50" s="21"/>
      <c r="GG50" s="21"/>
      <c r="GH50" s="21"/>
      <c r="GI50" s="21"/>
      <c r="GJ50" s="21"/>
      <c r="GK50" s="21"/>
      <c r="GL50" s="21"/>
      <c r="GM50" s="21"/>
      <c r="GN50" s="21"/>
      <c r="GO50" s="21"/>
      <c r="GP50" s="21"/>
      <c r="GQ50" s="21"/>
      <c r="GR50" s="21"/>
      <c r="GS50" s="21"/>
      <c r="GT50" s="21"/>
      <c r="GU50" s="21"/>
      <c r="GV50" s="21"/>
      <c r="GW50" s="21"/>
      <c r="GX50" s="21"/>
      <c r="GY50" s="21"/>
      <c r="GZ50" s="21"/>
      <c r="HA50" s="21"/>
      <c r="HB50" s="21"/>
      <c r="HC50" s="21"/>
      <c r="HD50" s="21"/>
      <c r="HE50" s="21"/>
      <c r="HF50" s="21"/>
      <c r="HG50" s="21"/>
      <c r="HH50" s="21"/>
      <c r="HI50" s="21"/>
      <c r="HJ50" s="21"/>
      <c r="HK50" s="21"/>
      <c r="HL50" s="21"/>
      <c r="HM50" s="21"/>
      <c r="HN50" s="21"/>
      <c r="HO50" s="21"/>
      <c r="HP50" s="21"/>
      <c r="HQ50" s="21"/>
      <c r="HR50" s="21"/>
      <c r="HS50" s="21"/>
      <c r="HT50" s="21"/>
      <c r="HU50" s="21"/>
      <c r="HV50" s="21"/>
      <c r="HW50" s="21"/>
      <c r="HX50" s="21"/>
      <c r="HY50" s="21"/>
      <c r="HZ50" s="21"/>
      <c r="IA50" s="21"/>
      <c r="IB50" s="21"/>
      <c r="IC50" s="21"/>
      <c r="ID50" s="21"/>
      <c r="IE50" s="21"/>
      <c r="IF50" s="21"/>
      <c r="IG50" s="21"/>
      <c r="IH50" s="21"/>
      <c r="II50" s="21"/>
      <c r="IJ50" s="21"/>
      <c r="IK50" s="21"/>
      <c r="IL50" s="21"/>
      <c r="IM50" s="21"/>
      <c r="IN50" s="21"/>
      <c r="IO50" s="21"/>
      <c r="IP50" s="21"/>
      <c r="IQ50" s="21"/>
      <c r="IR50" s="21"/>
      <c r="IS50" s="21"/>
      <c r="IT50" s="21"/>
      <c r="IU50" s="21"/>
      <c r="IV50" s="21"/>
      <c r="IW50" s="21"/>
      <c r="IX50" s="21"/>
      <c r="IY50" s="21"/>
      <c r="IZ50" s="21"/>
      <c r="JA50" s="21"/>
      <c r="JB50" s="21"/>
      <c r="JC50" s="21"/>
      <c r="JD50" s="21"/>
      <c r="JE50" s="21"/>
      <c r="JF50" s="21"/>
      <c r="JG50" s="21"/>
      <c r="JH50" s="21"/>
      <c r="JI50" s="21"/>
      <c r="JJ50" s="21"/>
      <c r="JK50" s="21"/>
      <c r="JL50" s="21"/>
      <c r="JM50" s="21"/>
      <c r="JN50" s="21"/>
      <c r="JO50" s="21"/>
      <c r="JP50" s="21"/>
      <c r="JQ50" s="21"/>
      <c r="JR50" s="21"/>
      <c r="JS50" s="21"/>
      <c r="JT50" s="21"/>
      <c r="JU50" s="21"/>
      <c r="JV50" s="21"/>
      <c r="JW50" s="21"/>
      <c r="JX50" s="21"/>
      <c r="JY50" s="21"/>
      <c r="JZ50" s="21"/>
      <c r="KA50" s="21"/>
      <c r="KB50" s="21"/>
      <c r="KC50" s="21"/>
      <c r="KD50" s="21"/>
      <c r="KE50" s="21"/>
      <c r="KF50" s="21"/>
      <c r="KG50" s="21"/>
      <c r="KH50" s="21"/>
      <c r="KI50" s="21"/>
      <c r="KJ50" s="21"/>
      <c r="KK50" s="21"/>
      <c r="KL50" s="21"/>
      <c r="KM50" s="21"/>
      <c r="KN50" s="21"/>
      <c r="KO50" s="21"/>
      <c r="KP50" s="21"/>
      <c r="KQ50" s="21"/>
      <c r="KR50" s="21"/>
      <c r="KS50" s="21"/>
      <c r="KT50" s="21"/>
      <c r="KU50" s="21"/>
      <c r="KV50" s="21"/>
      <c r="KW50" s="21"/>
      <c r="KX50" s="21"/>
      <c r="KY50" s="21"/>
      <c r="KZ50" s="21"/>
      <c r="LA50" s="21"/>
      <c r="LB50" s="21"/>
      <c r="LC50" s="21"/>
      <c r="LD50" s="21"/>
      <c r="LE50" s="21"/>
      <c r="LF50" s="21"/>
      <c r="LG50" s="21"/>
      <c r="LH50" s="21"/>
      <c r="LI50" s="21"/>
      <c r="LJ50" s="21"/>
      <c r="LK50" s="21"/>
      <c r="LL50" s="21"/>
      <c r="LM50" s="21"/>
      <c r="LN50" s="21"/>
      <c r="LO50" s="21"/>
      <c r="LP50" s="21"/>
      <c r="LQ50" s="21"/>
      <c r="LR50" s="21"/>
      <c r="LS50" s="21"/>
      <c r="LT50" s="21"/>
      <c r="LU50" s="21"/>
      <c r="LV50" s="21"/>
      <c r="LW50" s="21"/>
      <c r="LX50" s="21"/>
      <c r="LY50" s="21"/>
      <c r="LZ50" s="21"/>
      <c r="MA50" s="21"/>
      <c r="MB50" s="21"/>
      <c r="MC50" s="21"/>
      <c r="MD50" s="21"/>
      <c r="ME50" s="21"/>
      <c r="MF50" s="21"/>
      <c r="MG50" s="21"/>
      <c r="MH50" s="21"/>
      <c r="MI50" s="21"/>
      <c r="MJ50" s="21"/>
      <c r="MK50" s="21"/>
      <c r="ML50" s="21"/>
      <c r="MM50" s="21"/>
      <c r="MN50" s="21"/>
      <c r="MO50" s="21"/>
      <c r="MP50" s="21"/>
      <c r="MQ50" s="21"/>
      <c r="MR50" s="21"/>
      <c r="MS50" s="21"/>
      <c r="MT50" s="21"/>
      <c r="MU50" s="21"/>
      <c r="MV50" s="21"/>
      <c r="MW50" s="21"/>
      <c r="MX50" s="21"/>
      <c r="MY50" s="21"/>
      <c r="MZ50" s="21"/>
      <c r="NA50" s="21"/>
      <c r="NB50" s="21"/>
      <c r="NC50" s="21"/>
      <c r="ND50" s="21"/>
      <c r="NE50" s="21"/>
      <c r="NF50" s="21"/>
      <c r="NG50" s="21"/>
      <c r="NH50" s="21"/>
      <c r="NI50" s="21"/>
      <c r="NJ50" s="21"/>
      <c r="NK50" s="21"/>
      <c r="NL50" s="21"/>
      <c r="NM50" s="21"/>
      <c r="NN50" s="21"/>
      <c r="NO50" s="21"/>
      <c r="NP50" s="21"/>
      <c r="NQ50" s="21"/>
      <c r="NR50" s="21"/>
      <c r="NS50" s="21"/>
      <c r="NT50" s="21"/>
      <c r="NU50" s="21"/>
      <c r="NV50" s="21"/>
      <c r="NW50" s="21"/>
      <c r="NX50" s="21"/>
      <c r="NY50" s="21"/>
      <c r="NZ50" s="21"/>
      <c r="OA50" s="21"/>
      <c r="OB50" s="21"/>
      <c r="OC50" s="21"/>
      <c r="OD50" s="21"/>
      <c r="OE50" s="21"/>
      <c r="OF50" s="21"/>
      <c r="OG50" s="21"/>
      <c r="OH50" s="21"/>
      <c r="OI50" s="21"/>
      <c r="OJ50" s="21"/>
      <c r="OK50" s="21"/>
      <c r="OL50" s="21"/>
      <c r="OM50" s="21"/>
      <c r="ON50" s="21"/>
      <c r="OO50" s="21"/>
      <c r="OP50" s="21"/>
      <c r="OQ50" s="21"/>
      <c r="OR50" s="21"/>
      <c r="OS50" s="21"/>
      <c r="OT50" s="21"/>
      <c r="OU50" s="21"/>
      <c r="OV50" s="21"/>
      <c r="OW50" s="21"/>
      <c r="OX50" s="21"/>
      <c r="OY50" s="21"/>
      <c r="OZ50" s="21"/>
      <c r="PA50" s="21"/>
      <c r="PB50" s="21"/>
      <c r="PC50" s="21"/>
      <c r="PD50" s="21"/>
      <c r="PE50" s="21"/>
      <c r="PF50" s="21"/>
      <c r="PG50" s="21"/>
      <c r="PH50" s="21"/>
      <c r="PI50" s="21"/>
      <c r="PJ50" s="21"/>
      <c r="PK50" s="21"/>
      <c r="PL50" s="21"/>
      <c r="PM50" s="21"/>
      <c r="PN50" s="21"/>
      <c r="PO50" s="21"/>
      <c r="PP50" s="21"/>
      <c r="PQ50" s="21"/>
      <c r="PR50" s="21"/>
      <c r="PS50" s="21"/>
      <c r="PT50" s="21"/>
      <c r="PU50" s="21"/>
      <c r="PV50" s="21"/>
      <c r="PW50" s="21"/>
      <c r="PX50" s="21"/>
      <c r="PY50" s="21"/>
      <c r="PZ50" s="21"/>
      <c r="QA50" s="21"/>
      <c r="QB50" s="21"/>
      <c r="QC50" s="21"/>
      <c r="QD50" s="21"/>
      <c r="QE50" s="21"/>
      <c r="QF50" s="21"/>
      <c r="QG50" s="21"/>
      <c r="QH50" s="21"/>
      <c r="QI50" s="21"/>
      <c r="QJ50" s="21"/>
      <c r="QK50" s="21"/>
      <c r="QL50" s="21"/>
      <c r="QM50" s="21"/>
      <c r="QN50" s="21"/>
      <c r="QO50" s="21"/>
      <c r="QP50" s="21"/>
      <c r="QQ50" s="21"/>
      <c r="QR50" s="21"/>
      <c r="QS50" s="21"/>
      <c r="QT50" s="21"/>
      <c r="QU50" s="21"/>
      <c r="QV50" s="21"/>
      <c r="QW50" s="21"/>
      <c r="QX50" s="21"/>
      <c r="QY50" s="21"/>
      <c r="QZ50" s="21"/>
      <c r="RA50" s="21"/>
      <c r="RB50" s="21"/>
      <c r="RC50" s="21"/>
      <c r="RD50" s="21"/>
      <c r="RE50" s="21"/>
      <c r="RF50" s="21"/>
      <c r="RG50" s="21"/>
      <c r="RH50" s="21"/>
      <c r="RI50" s="21"/>
      <c r="RJ50" s="21"/>
      <c r="RK50" s="21"/>
      <c r="RL50" s="21"/>
      <c r="RM50" s="21"/>
      <c r="RN50" s="21"/>
      <c r="RO50" s="21"/>
      <c r="RP50" s="21"/>
      <c r="RQ50" s="21"/>
      <c r="RR50" s="21"/>
      <c r="RS50" s="21"/>
      <c r="RT50" s="21"/>
      <c r="RU50" s="21"/>
      <c r="RV50" s="21"/>
      <c r="RW50" s="21"/>
      <c r="RX50" s="21"/>
      <c r="RY50" s="21"/>
      <c r="RZ50" s="21"/>
      <c r="SA50" s="21"/>
      <c r="SB50" s="21"/>
      <c r="SC50" s="21"/>
      <c r="SD50" s="21"/>
      <c r="SE50" s="21"/>
      <c r="SF50" s="21"/>
      <c r="SG50" s="21"/>
      <c r="SH50" s="21"/>
      <c r="SI50" s="21"/>
      <c r="SJ50" s="21"/>
      <c r="SK50" s="21"/>
      <c r="SL50" s="21"/>
      <c r="SM50" s="21"/>
      <c r="SN50" s="21"/>
      <c r="SO50" s="21"/>
      <c r="SP50" s="21"/>
      <c r="SQ50" s="21"/>
      <c r="SR50" s="21"/>
      <c r="SS50" s="21"/>
      <c r="ST50" s="21"/>
      <c r="SU50" s="21"/>
      <c r="SV50" s="21"/>
      <c r="SW50" s="21"/>
      <c r="SX50" s="21"/>
      <c r="SY50" s="21"/>
      <c r="SZ50" s="21"/>
      <c r="TA50" s="21"/>
      <c r="TB50" s="21"/>
      <c r="TC50" s="21"/>
      <c r="TD50" s="21"/>
      <c r="TE50" s="21"/>
      <c r="TF50" s="21"/>
      <c r="TG50" s="21"/>
      <c r="TH50" s="21"/>
      <c r="TI50" s="21"/>
      <c r="TJ50" s="21"/>
      <c r="TK50" s="21"/>
      <c r="TL50" s="21"/>
      <c r="TM50" s="21"/>
      <c r="TN50" s="21"/>
      <c r="TO50" s="21"/>
      <c r="TP50" s="21"/>
      <c r="TQ50" s="21"/>
      <c r="TR50" s="21"/>
      <c r="TS50" s="21"/>
      <c r="TT50" s="21"/>
      <c r="TU50" s="21"/>
      <c r="TV50" s="21"/>
      <c r="TW50" s="21"/>
      <c r="TX50" s="21"/>
      <c r="TY50" s="21"/>
      <c r="TZ50" s="21"/>
      <c r="UA50" s="21"/>
      <c r="UB50" s="21"/>
      <c r="UC50" s="21"/>
      <c r="UD50" s="21"/>
      <c r="UE50" s="21"/>
      <c r="UF50" s="21"/>
      <c r="UG50" s="21"/>
      <c r="UH50" s="21"/>
      <c r="UI50" s="21"/>
      <c r="UJ50" s="21"/>
      <c r="UK50" s="21"/>
      <c r="UL50" s="21"/>
      <c r="UM50" s="21"/>
      <c r="UN50" s="21"/>
      <c r="UO50" s="21"/>
      <c r="UP50" s="21"/>
      <c r="UQ50" s="21"/>
      <c r="UR50" s="21"/>
      <c r="US50" s="21"/>
      <c r="UT50" s="21"/>
      <c r="UU50" s="21"/>
      <c r="UV50" s="21"/>
      <c r="UW50" s="21"/>
      <c r="UX50" s="21"/>
      <c r="UY50" s="21"/>
      <c r="UZ50" s="21"/>
      <c r="VA50" s="21"/>
      <c r="VB50" s="21"/>
      <c r="VC50" s="21"/>
      <c r="VD50" s="21"/>
      <c r="VE50" s="21"/>
      <c r="VF50" s="21"/>
      <c r="VG50" s="21"/>
      <c r="VH50" s="21"/>
      <c r="VI50" s="21"/>
      <c r="VJ50" s="21"/>
      <c r="VK50" s="21"/>
      <c r="VL50" s="21"/>
      <c r="VM50" s="21"/>
      <c r="VN50" s="21"/>
      <c r="VO50" s="21"/>
      <c r="VP50" s="21"/>
      <c r="VQ50" s="21"/>
      <c r="VR50" s="21"/>
      <c r="VS50" s="21"/>
      <c r="VT50" s="21"/>
      <c r="VU50" s="21"/>
      <c r="VV50" s="21"/>
      <c r="VW50" s="21"/>
    </row>
    <row r="51" spans="1:595" s="19" customFormat="1" x14ac:dyDescent="0.25">
      <c r="A51" s="14"/>
      <c r="B51" s="15" t="s">
        <v>90</v>
      </c>
      <c r="C51" s="15"/>
      <c r="D51" s="16">
        <v>1669</v>
      </c>
      <c r="E51" s="17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5"/>
      <c r="Y51" s="20"/>
      <c r="Z51" s="20"/>
      <c r="AA51" s="20"/>
      <c r="AB51" s="20"/>
      <c r="AC51" s="20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1"/>
      <c r="DR51" s="21"/>
      <c r="DS51" s="21"/>
      <c r="DT51" s="21"/>
      <c r="DU51" s="21"/>
      <c r="DV51" s="21"/>
      <c r="DW51" s="21"/>
      <c r="DX51" s="21"/>
      <c r="DY51" s="21"/>
      <c r="DZ51" s="21"/>
      <c r="EA51" s="21"/>
      <c r="EB51" s="21"/>
      <c r="EC51" s="21"/>
      <c r="ED51" s="21"/>
      <c r="EE51" s="21"/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1"/>
      <c r="EQ51" s="21"/>
      <c r="ER51" s="21"/>
      <c r="ES51" s="21"/>
      <c r="ET51" s="21"/>
      <c r="EU51" s="21"/>
      <c r="EV51" s="21"/>
      <c r="EW51" s="21"/>
      <c r="EX51" s="21"/>
      <c r="EY51" s="21"/>
      <c r="EZ51" s="21"/>
      <c r="FA51" s="21"/>
      <c r="FB51" s="21"/>
      <c r="FC51" s="21"/>
      <c r="FD51" s="21"/>
      <c r="FE51" s="21"/>
      <c r="FF51" s="21"/>
      <c r="FG51" s="21"/>
      <c r="FH51" s="21"/>
      <c r="FI51" s="21"/>
      <c r="FJ51" s="21"/>
      <c r="FK51" s="21"/>
      <c r="FL51" s="21"/>
      <c r="FM51" s="21"/>
      <c r="FN51" s="21"/>
      <c r="FO51" s="21"/>
      <c r="FP51" s="21"/>
      <c r="FQ51" s="21"/>
      <c r="FR51" s="21"/>
      <c r="FS51" s="21"/>
      <c r="FT51" s="21"/>
      <c r="FU51" s="21"/>
      <c r="FV51" s="21"/>
      <c r="FW51" s="21"/>
      <c r="FX51" s="21"/>
      <c r="FY51" s="21"/>
      <c r="FZ51" s="21"/>
      <c r="GA51" s="21"/>
      <c r="GB51" s="21"/>
      <c r="GC51" s="21"/>
      <c r="GD51" s="21"/>
      <c r="GE51" s="21"/>
      <c r="GF51" s="21"/>
      <c r="GG51" s="21"/>
      <c r="GH51" s="21"/>
      <c r="GI51" s="21"/>
      <c r="GJ51" s="21"/>
      <c r="GK51" s="21"/>
      <c r="GL51" s="21"/>
      <c r="GM51" s="21"/>
      <c r="GN51" s="21"/>
      <c r="GO51" s="21"/>
      <c r="GP51" s="21"/>
      <c r="GQ51" s="21"/>
      <c r="GR51" s="21"/>
      <c r="GS51" s="21"/>
      <c r="GT51" s="21"/>
      <c r="GU51" s="21"/>
      <c r="GV51" s="21"/>
      <c r="GW51" s="21"/>
      <c r="GX51" s="21"/>
      <c r="GY51" s="21"/>
      <c r="GZ51" s="21"/>
      <c r="HA51" s="21"/>
      <c r="HB51" s="21"/>
      <c r="HC51" s="21"/>
      <c r="HD51" s="21"/>
      <c r="HE51" s="21"/>
      <c r="HF51" s="21"/>
      <c r="HG51" s="21"/>
      <c r="HH51" s="21"/>
      <c r="HI51" s="21"/>
      <c r="HJ51" s="21"/>
      <c r="HK51" s="21"/>
      <c r="HL51" s="21"/>
      <c r="HM51" s="21"/>
      <c r="HN51" s="21"/>
      <c r="HO51" s="21"/>
      <c r="HP51" s="21"/>
      <c r="HQ51" s="21"/>
      <c r="HR51" s="21"/>
      <c r="HS51" s="21"/>
      <c r="HT51" s="21"/>
      <c r="HU51" s="21"/>
      <c r="HV51" s="21"/>
      <c r="HW51" s="21"/>
      <c r="HX51" s="21"/>
      <c r="HY51" s="21"/>
      <c r="HZ51" s="21"/>
      <c r="IA51" s="21"/>
      <c r="IB51" s="21"/>
      <c r="IC51" s="21"/>
      <c r="ID51" s="21"/>
      <c r="IE51" s="21"/>
      <c r="IF51" s="21"/>
      <c r="IG51" s="21"/>
      <c r="IH51" s="21"/>
      <c r="II51" s="21"/>
      <c r="IJ51" s="21"/>
      <c r="IK51" s="21"/>
      <c r="IL51" s="21"/>
      <c r="IM51" s="21"/>
      <c r="IN51" s="21"/>
      <c r="IO51" s="21"/>
      <c r="IP51" s="21"/>
      <c r="IQ51" s="21"/>
      <c r="IR51" s="21"/>
      <c r="IS51" s="21"/>
      <c r="IT51" s="21"/>
      <c r="IU51" s="21"/>
      <c r="IV51" s="21"/>
      <c r="IW51" s="21"/>
      <c r="IX51" s="21"/>
      <c r="IY51" s="21"/>
      <c r="IZ51" s="21"/>
      <c r="JA51" s="21"/>
      <c r="JB51" s="21"/>
      <c r="JC51" s="21"/>
      <c r="JD51" s="21"/>
      <c r="JE51" s="21"/>
      <c r="JF51" s="21"/>
      <c r="JG51" s="21"/>
      <c r="JH51" s="21"/>
      <c r="JI51" s="21"/>
      <c r="JJ51" s="21"/>
      <c r="JK51" s="21"/>
      <c r="JL51" s="21"/>
      <c r="JM51" s="21"/>
      <c r="JN51" s="21"/>
      <c r="JO51" s="21"/>
      <c r="JP51" s="21"/>
      <c r="JQ51" s="21"/>
      <c r="JR51" s="21"/>
      <c r="JS51" s="21"/>
      <c r="JT51" s="21"/>
      <c r="JU51" s="21"/>
      <c r="JV51" s="21"/>
      <c r="JW51" s="21"/>
      <c r="JX51" s="21"/>
      <c r="JY51" s="21"/>
      <c r="JZ51" s="21"/>
      <c r="KA51" s="21"/>
      <c r="KB51" s="21"/>
      <c r="KC51" s="21"/>
      <c r="KD51" s="21"/>
      <c r="KE51" s="21"/>
      <c r="KF51" s="21"/>
      <c r="KG51" s="21"/>
      <c r="KH51" s="21"/>
      <c r="KI51" s="21"/>
      <c r="KJ51" s="21"/>
      <c r="KK51" s="21"/>
      <c r="KL51" s="21"/>
      <c r="KM51" s="21"/>
      <c r="KN51" s="21"/>
      <c r="KO51" s="21"/>
      <c r="KP51" s="21"/>
      <c r="KQ51" s="21"/>
      <c r="KR51" s="21"/>
      <c r="KS51" s="21"/>
      <c r="KT51" s="21"/>
      <c r="KU51" s="21"/>
      <c r="KV51" s="21"/>
      <c r="KW51" s="21"/>
      <c r="KX51" s="21"/>
      <c r="KY51" s="21"/>
      <c r="KZ51" s="21"/>
      <c r="LA51" s="21"/>
      <c r="LB51" s="21"/>
      <c r="LC51" s="21"/>
      <c r="LD51" s="21"/>
      <c r="LE51" s="21"/>
      <c r="LF51" s="21"/>
      <c r="LG51" s="21"/>
      <c r="LH51" s="21"/>
      <c r="LI51" s="21"/>
      <c r="LJ51" s="21"/>
      <c r="LK51" s="21"/>
      <c r="LL51" s="21"/>
      <c r="LM51" s="21"/>
      <c r="LN51" s="21"/>
      <c r="LO51" s="21"/>
      <c r="LP51" s="21"/>
      <c r="LQ51" s="21"/>
      <c r="LR51" s="21"/>
      <c r="LS51" s="21"/>
      <c r="LT51" s="21"/>
      <c r="LU51" s="21"/>
      <c r="LV51" s="21"/>
      <c r="LW51" s="21"/>
      <c r="LX51" s="21"/>
      <c r="LY51" s="21"/>
      <c r="LZ51" s="21"/>
      <c r="MA51" s="21"/>
      <c r="MB51" s="21"/>
      <c r="MC51" s="21"/>
      <c r="MD51" s="21"/>
      <c r="ME51" s="21"/>
      <c r="MF51" s="21"/>
      <c r="MG51" s="21"/>
      <c r="MH51" s="21"/>
      <c r="MI51" s="21"/>
      <c r="MJ51" s="21"/>
      <c r="MK51" s="21"/>
      <c r="ML51" s="21"/>
      <c r="MM51" s="21"/>
      <c r="MN51" s="21"/>
      <c r="MO51" s="21"/>
      <c r="MP51" s="21"/>
      <c r="MQ51" s="21"/>
      <c r="MR51" s="21"/>
      <c r="MS51" s="21"/>
      <c r="MT51" s="21"/>
      <c r="MU51" s="21"/>
      <c r="MV51" s="21"/>
      <c r="MW51" s="21"/>
      <c r="MX51" s="21"/>
      <c r="MY51" s="21"/>
      <c r="MZ51" s="21"/>
      <c r="NA51" s="21"/>
      <c r="NB51" s="21"/>
      <c r="NC51" s="21"/>
      <c r="ND51" s="21"/>
      <c r="NE51" s="21"/>
      <c r="NF51" s="21"/>
      <c r="NG51" s="21"/>
      <c r="NH51" s="21"/>
      <c r="NI51" s="21"/>
      <c r="NJ51" s="21"/>
      <c r="NK51" s="21"/>
      <c r="NL51" s="21"/>
      <c r="NM51" s="21"/>
      <c r="NN51" s="21"/>
      <c r="NO51" s="21"/>
      <c r="NP51" s="21"/>
      <c r="NQ51" s="21"/>
      <c r="NR51" s="21"/>
      <c r="NS51" s="21"/>
      <c r="NT51" s="21"/>
      <c r="NU51" s="21"/>
      <c r="NV51" s="21"/>
      <c r="NW51" s="21"/>
      <c r="NX51" s="21"/>
      <c r="NY51" s="21"/>
      <c r="NZ51" s="21"/>
      <c r="OA51" s="21"/>
      <c r="OB51" s="21"/>
      <c r="OC51" s="21"/>
      <c r="OD51" s="21"/>
      <c r="OE51" s="21"/>
      <c r="OF51" s="21"/>
      <c r="OG51" s="21"/>
      <c r="OH51" s="21"/>
      <c r="OI51" s="21"/>
      <c r="OJ51" s="21"/>
      <c r="OK51" s="21"/>
      <c r="OL51" s="21"/>
      <c r="OM51" s="21"/>
      <c r="ON51" s="21"/>
      <c r="OO51" s="21"/>
      <c r="OP51" s="21"/>
      <c r="OQ51" s="21"/>
      <c r="OR51" s="21"/>
      <c r="OS51" s="21"/>
      <c r="OT51" s="21"/>
      <c r="OU51" s="21"/>
      <c r="OV51" s="21"/>
      <c r="OW51" s="21"/>
      <c r="OX51" s="21"/>
      <c r="OY51" s="21"/>
      <c r="OZ51" s="21"/>
      <c r="PA51" s="21"/>
      <c r="PB51" s="21"/>
      <c r="PC51" s="21"/>
      <c r="PD51" s="21"/>
      <c r="PE51" s="21"/>
      <c r="PF51" s="21"/>
      <c r="PG51" s="21"/>
      <c r="PH51" s="21"/>
      <c r="PI51" s="21"/>
      <c r="PJ51" s="21"/>
      <c r="PK51" s="21"/>
      <c r="PL51" s="21"/>
      <c r="PM51" s="21"/>
      <c r="PN51" s="21"/>
      <c r="PO51" s="21"/>
      <c r="PP51" s="21"/>
      <c r="PQ51" s="21"/>
      <c r="PR51" s="21"/>
      <c r="PS51" s="21"/>
      <c r="PT51" s="21"/>
      <c r="PU51" s="21"/>
      <c r="PV51" s="21"/>
      <c r="PW51" s="21"/>
      <c r="PX51" s="21"/>
      <c r="PY51" s="21"/>
      <c r="PZ51" s="21"/>
      <c r="QA51" s="21"/>
      <c r="QB51" s="21"/>
      <c r="QC51" s="21"/>
      <c r="QD51" s="21"/>
      <c r="QE51" s="21"/>
      <c r="QF51" s="21"/>
      <c r="QG51" s="21"/>
      <c r="QH51" s="21"/>
      <c r="QI51" s="21"/>
      <c r="QJ51" s="21"/>
      <c r="QK51" s="21"/>
      <c r="QL51" s="21"/>
      <c r="QM51" s="21"/>
      <c r="QN51" s="21"/>
      <c r="QO51" s="21"/>
      <c r="QP51" s="21"/>
      <c r="QQ51" s="21"/>
      <c r="QR51" s="21"/>
      <c r="QS51" s="21"/>
      <c r="QT51" s="21"/>
      <c r="QU51" s="21"/>
      <c r="QV51" s="21"/>
      <c r="QW51" s="21"/>
      <c r="QX51" s="21"/>
      <c r="QY51" s="21"/>
      <c r="QZ51" s="21"/>
      <c r="RA51" s="21"/>
      <c r="RB51" s="21"/>
      <c r="RC51" s="21"/>
      <c r="RD51" s="21"/>
      <c r="RE51" s="21"/>
      <c r="RF51" s="21"/>
      <c r="RG51" s="21"/>
      <c r="RH51" s="21"/>
      <c r="RI51" s="21"/>
      <c r="RJ51" s="21"/>
      <c r="RK51" s="21"/>
      <c r="RL51" s="21"/>
      <c r="RM51" s="21"/>
      <c r="RN51" s="21"/>
      <c r="RO51" s="21"/>
      <c r="RP51" s="21"/>
      <c r="RQ51" s="21"/>
      <c r="RR51" s="21"/>
      <c r="RS51" s="21"/>
      <c r="RT51" s="21"/>
      <c r="RU51" s="21"/>
      <c r="RV51" s="21"/>
      <c r="RW51" s="21"/>
      <c r="RX51" s="21"/>
      <c r="RY51" s="21"/>
      <c r="RZ51" s="21"/>
      <c r="SA51" s="21"/>
      <c r="SB51" s="21"/>
      <c r="SC51" s="21"/>
      <c r="SD51" s="21"/>
      <c r="SE51" s="21"/>
      <c r="SF51" s="21"/>
      <c r="SG51" s="21"/>
      <c r="SH51" s="21"/>
      <c r="SI51" s="21"/>
      <c r="SJ51" s="21"/>
      <c r="SK51" s="21"/>
      <c r="SL51" s="21"/>
      <c r="SM51" s="21"/>
      <c r="SN51" s="21"/>
      <c r="SO51" s="21"/>
      <c r="SP51" s="21"/>
      <c r="SQ51" s="21"/>
      <c r="SR51" s="21"/>
      <c r="SS51" s="21"/>
      <c r="ST51" s="21"/>
      <c r="SU51" s="21"/>
      <c r="SV51" s="21"/>
      <c r="SW51" s="21"/>
      <c r="SX51" s="21"/>
      <c r="SY51" s="21"/>
      <c r="SZ51" s="21"/>
      <c r="TA51" s="21"/>
      <c r="TB51" s="21"/>
      <c r="TC51" s="21"/>
      <c r="TD51" s="21"/>
      <c r="TE51" s="21"/>
      <c r="TF51" s="21"/>
      <c r="TG51" s="21"/>
      <c r="TH51" s="21"/>
      <c r="TI51" s="21"/>
      <c r="TJ51" s="21"/>
      <c r="TK51" s="21"/>
      <c r="TL51" s="21"/>
      <c r="TM51" s="21"/>
      <c r="TN51" s="21"/>
      <c r="TO51" s="21"/>
      <c r="TP51" s="21"/>
      <c r="TQ51" s="21"/>
      <c r="TR51" s="21"/>
      <c r="TS51" s="21"/>
      <c r="TT51" s="21"/>
      <c r="TU51" s="21"/>
      <c r="TV51" s="21"/>
      <c r="TW51" s="21"/>
      <c r="TX51" s="21"/>
      <c r="TY51" s="21"/>
      <c r="TZ51" s="21"/>
      <c r="UA51" s="21"/>
      <c r="UB51" s="21"/>
      <c r="UC51" s="21"/>
      <c r="UD51" s="21"/>
      <c r="UE51" s="21"/>
      <c r="UF51" s="21"/>
      <c r="UG51" s="21"/>
      <c r="UH51" s="21"/>
      <c r="UI51" s="21"/>
      <c r="UJ51" s="21"/>
      <c r="UK51" s="21"/>
      <c r="UL51" s="21"/>
      <c r="UM51" s="21"/>
      <c r="UN51" s="21"/>
      <c r="UO51" s="21"/>
      <c r="UP51" s="21"/>
      <c r="UQ51" s="21"/>
      <c r="UR51" s="21"/>
      <c r="US51" s="21"/>
      <c r="UT51" s="21"/>
      <c r="UU51" s="21"/>
      <c r="UV51" s="21"/>
      <c r="UW51" s="21"/>
      <c r="UX51" s="21"/>
      <c r="UY51" s="21"/>
      <c r="UZ51" s="21"/>
      <c r="VA51" s="21"/>
      <c r="VB51" s="21"/>
      <c r="VC51" s="21"/>
      <c r="VD51" s="21"/>
      <c r="VE51" s="21"/>
      <c r="VF51" s="21"/>
      <c r="VG51" s="21"/>
      <c r="VH51" s="21"/>
      <c r="VI51" s="21"/>
      <c r="VJ51" s="21"/>
      <c r="VK51" s="21"/>
      <c r="VL51" s="21"/>
      <c r="VM51" s="21"/>
      <c r="VN51" s="21"/>
      <c r="VO51" s="21"/>
      <c r="VP51" s="21"/>
      <c r="VQ51" s="21"/>
      <c r="VR51" s="21"/>
      <c r="VS51" s="21"/>
      <c r="VT51" s="21"/>
      <c r="VU51" s="21"/>
      <c r="VV51" s="21"/>
      <c r="VW51" s="21"/>
    </row>
    <row r="52" spans="1:595" s="39" customFormat="1" x14ac:dyDescent="0.25">
      <c r="A52" s="41"/>
      <c r="B52" s="37"/>
      <c r="C52" s="37"/>
      <c r="D52" s="38"/>
      <c r="E52" s="42">
        <f>SUM(E27:E49)</f>
        <v>2448.46</v>
      </c>
      <c r="F52" s="42">
        <f t="shared" ref="F52:W52" si="3">SUM(F27:F49)</f>
        <v>929.04</v>
      </c>
      <c r="G52" s="42">
        <f t="shared" si="3"/>
        <v>116.17</v>
      </c>
      <c r="H52" s="42">
        <f t="shared" si="3"/>
        <v>0</v>
      </c>
      <c r="I52" s="42">
        <f t="shared" si="3"/>
        <v>0</v>
      </c>
      <c r="J52" s="42">
        <f t="shared" si="3"/>
        <v>0</v>
      </c>
      <c r="K52" s="42">
        <f t="shared" si="3"/>
        <v>0</v>
      </c>
      <c r="L52" s="42">
        <f t="shared" si="3"/>
        <v>84.9</v>
      </c>
      <c r="M52" s="42">
        <f t="shared" si="3"/>
        <v>0</v>
      </c>
      <c r="N52" s="42">
        <f t="shared" si="3"/>
        <v>316</v>
      </c>
      <c r="O52" s="42">
        <f t="shared" si="3"/>
        <v>264.09000000000003</v>
      </c>
      <c r="P52" s="42">
        <f t="shared" si="3"/>
        <v>22.1</v>
      </c>
      <c r="Q52" s="42">
        <f t="shared" si="3"/>
        <v>9.9700000000000006</v>
      </c>
      <c r="R52" s="42">
        <f t="shared" si="3"/>
        <v>530.99</v>
      </c>
      <c r="S52" s="42">
        <f t="shared" si="3"/>
        <v>0</v>
      </c>
      <c r="T52" s="42">
        <f t="shared" si="3"/>
        <v>0</v>
      </c>
      <c r="U52" s="42">
        <f t="shared" si="3"/>
        <v>0</v>
      </c>
      <c r="V52" s="42">
        <f t="shared" si="3"/>
        <v>175.2</v>
      </c>
      <c r="W52" s="42">
        <f t="shared" si="3"/>
        <v>2448.46</v>
      </c>
      <c r="X52" s="38"/>
      <c r="Y52" s="37"/>
      <c r="Z52" s="37"/>
      <c r="AA52" s="37"/>
      <c r="AB52" s="37"/>
      <c r="AC52" s="37"/>
    </row>
    <row r="53" spans="1:595" s="60" customFormat="1" x14ac:dyDescent="0.25">
      <c r="A53" s="56"/>
      <c r="B53" s="57"/>
      <c r="C53" s="57"/>
      <c r="D53" s="58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8"/>
      <c r="Y53" s="57"/>
      <c r="Z53" s="57"/>
      <c r="AA53" s="57"/>
      <c r="AB53" s="57"/>
      <c r="AC53" s="57"/>
    </row>
    <row r="54" spans="1:595" s="32" customFormat="1" ht="21" x14ac:dyDescent="0.35">
      <c r="A54" s="29" t="s">
        <v>130</v>
      </c>
      <c r="B54" s="30"/>
      <c r="C54" s="30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0"/>
      <c r="Z54" s="30"/>
      <c r="AA54" s="30"/>
      <c r="AB54" s="30"/>
      <c r="AC54" s="30"/>
    </row>
    <row r="55" spans="1:595" s="32" customFormat="1" x14ac:dyDescent="0.25">
      <c r="A55" s="33" t="s">
        <v>5</v>
      </c>
      <c r="B55" s="34" t="s">
        <v>6</v>
      </c>
      <c r="C55" s="34" t="s">
        <v>7</v>
      </c>
      <c r="D55" s="35" t="s">
        <v>8</v>
      </c>
      <c r="E55" s="35" t="s">
        <v>9</v>
      </c>
      <c r="F55" s="35" t="s">
        <v>10</v>
      </c>
      <c r="G55" s="35" t="s">
        <v>11</v>
      </c>
      <c r="H55" s="35" t="s">
        <v>12</v>
      </c>
      <c r="I55" s="35" t="s">
        <v>13</v>
      </c>
      <c r="J55" s="35" t="s">
        <v>14</v>
      </c>
      <c r="K55" s="35" t="s">
        <v>15</v>
      </c>
      <c r="L55" s="35" t="s">
        <v>16</v>
      </c>
      <c r="M55" s="35" t="s">
        <v>17</v>
      </c>
      <c r="N55" s="35" t="s">
        <v>18</v>
      </c>
      <c r="O55" s="35" t="s">
        <v>19</v>
      </c>
      <c r="P55" s="35" t="s">
        <v>20</v>
      </c>
      <c r="Q55" s="35" t="s">
        <v>21</v>
      </c>
      <c r="R55" s="35" t="s">
        <v>22</v>
      </c>
      <c r="S55" s="35" t="s">
        <v>23</v>
      </c>
      <c r="T55" s="35" t="s">
        <v>24</v>
      </c>
      <c r="U55" s="35" t="s">
        <v>25</v>
      </c>
      <c r="V55" s="35" t="s">
        <v>26</v>
      </c>
      <c r="W55" s="35" t="s">
        <v>9</v>
      </c>
      <c r="X55" s="35" t="s">
        <v>27</v>
      </c>
      <c r="Y55" s="30"/>
      <c r="Z55" s="30"/>
      <c r="AA55" s="30"/>
      <c r="AB55" s="30"/>
      <c r="AC55" s="30"/>
    </row>
    <row r="56" spans="1:595" x14ac:dyDescent="0.25">
      <c r="A56" s="8">
        <v>44349</v>
      </c>
      <c r="B56" s="3" t="s">
        <v>133</v>
      </c>
      <c r="C56" s="3" t="s">
        <v>165</v>
      </c>
      <c r="D56" s="6">
        <v>1674</v>
      </c>
      <c r="E56" s="11">
        <v>105.5</v>
      </c>
      <c r="F56" s="22"/>
      <c r="G56" s="22"/>
      <c r="H56" s="22"/>
      <c r="I56" s="22"/>
      <c r="J56" s="22"/>
      <c r="K56" s="22"/>
      <c r="L56" s="22"/>
      <c r="M56" s="22"/>
      <c r="N56" s="22">
        <v>105.5</v>
      </c>
      <c r="O56" s="22"/>
      <c r="P56" s="22"/>
      <c r="Q56" s="22"/>
      <c r="R56" s="22"/>
      <c r="S56" s="22"/>
      <c r="T56" s="22"/>
      <c r="U56" s="22"/>
      <c r="V56" s="22">
        <v>0</v>
      </c>
      <c r="W56" s="22">
        <f>SUM(F56:V56)</f>
        <v>105.5</v>
      </c>
      <c r="X56" s="6"/>
      <c r="Y56" s="2"/>
      <c r="Z56" s="2"/>
      <c r="AA56" s="2"/>
      <c r="AB56" s="2"/>
      <c r="AC56" s="2"/>
    </row>
    <row r="57" spans="1:595" x14ac:dyDescent="0.25">
      <c r="A57" s="8">
        <v>44350</v>
      </c>
      <c r="B57" s="3" t="s">
        <v>94</v>
      </c>
      <c r="C57" s="3" t="s">
        <v>120</v>
      </c>
      <c r="D57" s="6" t="s">
        <v>29</v>
      </c>
      <c r="E57" s="11">
        <v>298.39999999999998</v>
      </c>
      <c r="F57" s="22">
        <v>298.39999999999998</v>
      </c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>
        <v>0</v>
      </c>
      <c r="W57" s="22">
        <f t="shared" ref="W57:W79" si="4">SUM(F57:V57)</f>
        <v>298.39999999999998</v>
      </c>
      <c r="X57" s="6"/>
      <c r="Y57" s="2"/>
      <c r="Z57" s="2"/>
      <c r="AA57" s="2"/>
      <c r="AB57" s="2"/>
      <c r="AC57" s="2"/>
    </row>
    <row r="58" spans="1:595" x14ac:dyDescent="0.25">
      <c r="A58" s="8">
        <v>44351</v>
      </c>
      <c r="B58" s="3" t="s">
        <v>134</v>
      </c>
      <c r="C58" s="3" t="s">
        <v>166</v>
      </c>
      <c r="D58" s="6">
        <v>1678</v>
      </c>
      <c r="E58" s="11">
        <v>25</v>
      </c>
      <c r="F58" s="22"/>
      <c r="G58" s="22">
        <v>25</v>
      </c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>
        <v>0</v>
      </c>
      <c r="W58" s="22">
        <f t="shared" si="4"/>
        <v>25</v>
      </c>
      <c r="X58" s="6"/>
      <c r="Y58" s="2"/>
      <c r="Z58" s="2"/>
      <c r="AA58" s="2"/>
      <c r="AB58" s="2"/>
      <c r="AC58" s="2"/>
    </row>
    <row r="59" spans="1:595" x14ac:dyDescent="0.25">
      <c r="A59" s="8">
        <v>44351</v>
      </c>
      <c r="B59" s="3" t="s">
        <v>135</v>
      </c>
      <c r="C59" s="3" t="s">
        <v>164</v>
      </c>
      <c r="D59" s="6">
        <v>1673</v>
      </c>
      <c r="E59" s="11">
        <v>76</v>
      </c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>
        <v>63.33</v>
      </c>
      <c r="S59" s="22"/>
      <c r="T59" s="22"/>
      <c r="U59" s="22"/>
      <c r="V59" s="22">
        <v>12.67</v>
      </c>
      <c r="W59" s="22">
        <f t="shared" si="4"/>
        <v>76</v>
      </c>
      <c r="X59" s="6" t="s">
        <v>170</v>
      </c>
      <c r="Y59" s="2"/>
      <c r="Z59" s="2"/>
      <c r="AA59" s="2"/>
      <c r="AB59" s="2"/>
      <c r="AC59" s="2"/>
    </row>
    <row r="60" spans="1:595" x14ac:dyDescent="0.25">
      <c r="A60" s="8">
        <v>44354</v>
      </c>
      <c r="B60" s="3" t="s">
        <v>141</v>
      </c>
      <c r="C60" s="3" t="s">
        <v>142</v>
      </c>
      <c r="D60" s="6">
        <v>1675</v>
      </c>
      <c r="E60" s="11">
        <v>32.82</v>
      </c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>
        <v>27.35</v>
      </c>
      <c r="S60" s="22"/>
      <c r="T60" s="22"/>
      <c r="U60" s="22"/>
      <c r="V60" s="22">
        <v>5.47</v>
      </c>
      <c r="W60" s="22">
        <f t="shared" si="4"/>
        <v>32.82</v>
      </c>
      <c r="X60" s="6" t="s">
        <v>171</v>
      </c>
      <c r="Y60" s="2"/>
      <c r="Z60" s="2"/>
      <c r="AA60" s="2"/>
      <c r="AB60" s="2"/>
      <c r="AC60" s="2"/>
    </row>
    <row r="61" spans="1:595" x14ac:dyDescent="0.25">
      <c r="A61" s="8">
        <v>44354</v>
      </c>
      <c r="B61" s="3" t="s">
        <v>143</v>
      </c>
      <c r="C61" s="3" t="s">
        <v>144</v>
      </c>
      <c r="D61" s="6">
        <v>1675</v>
      </c>
      <c r="E61" s="11">
        <v>35.97</v>
      </c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>
        <v>29.97</v>
      </c>
      <c r="S61" s="22"/>
      <c r="T61" s="22"/>
      <c r="U61" s="22"/>
      <c r="V61" s="22">
        <v>6</v>
      </c>
      <c r="W61" s="22">
        <f t="shared" si="4"/>
        <v>35.97</v>
      </c>
      <c r="X61" s="6" t="s">
        <v>172</v>
      </c>
      <c r="Y61" s="2"/>
      <c r="Z61" s="2"/>
      <c r="AA61" s="2"/>
      <c r="AB61" s="2"/>
      <c r="AC61" s="2"/>
    </row>
    <row r="62" spans="1:595" x14ac:dyDescent="0.25">
      <c r="A62" s="8">
        <v>44354</v>
      </c>
      <c r="B62" s="3" t="s">
        <v>98</v>
      </c>
      <c r="C62" s="3" t="s">
        <v>145</v>
      </c>
      <c r="D62" s="6">
        <v>1675</v>
      </c>
      <c r="E62" s="11">
        <v>26.2</v>
      </c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>
        <v>26.2</v>
      </c>
      <c r="S62" s="22"/>
      <c r="T62" s="22"/>
      <c r="U62" s="22"/>
      <c r="V62" s="22">
        <v>0</v>
      </c>
      <c r="W62" s="22">
        <f t="shared" si="4"/>
        <v>26.2</v>
      </c>
      <c r="Y62" s="2"/>
      <c r="Z62" s="2"/>
      <c r="AA62" s="2"/>
      <c r="AB62" s="2"/>
      <c r="AC62" s="2"/>
    </row>
    <row r="63" spans="1:595" x14ac:dyDescent="0.25">
      <c r="A63" s="8">
        <v>44354</v>
      </c>
      <c r="B63" s="3" t="s">
        <v>100</v>
      </c>
      <c r="C63" s="3" t="s">
        <v>146</v>
      </c>
      <c r="D63" s="6">
        <v>1675</v>
      </c>
      <c r="E63" s="11">
        <v>5.51</v>
      </c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>
        <v>4.59</v>
      </c>
      <c r="S63" s="22"/>
      <c r="T63" s="22"/>
      <c r="U63" s="22"/>
      <c r="V63" s="22">
        <v>0.92</v>
      </c>
      <c r="W63" s="22">
        <f t="shared" si="4"/>
        <v>5.51</v>
      </c>
      <c r="X63" s="6" t="s">
        <v>167</v>
      </c>
      <c r="Y63" s="2"/>
      <c r="Z63" s="2"/>
      <c r="AA63" s="2"/>
      <c r="AB63" s="2"/>
      <c r="AC63" s="2"/>
    </row>
    <row r="64" spans="1:595" x14ac:dyDescent="0.25">
      <c r="A64" s="8">
        <v>44354</v>
      </c>
      <c r="B64" s="3" t="s">
        <v>147</v>
      </c>
      <c r="C64" s="3" t="s">
        <v>148</v>
      </c>
      <c r="D64" s="6">
        <v>1675</v>
      </c>
      <c r="E64" s="11">
        <v>14</v>
      </c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>
        <v>14</v>
      </c>
      <c r="S64" s="22"/>
      <c r="T64" s="22"/>
      <c r="U64" s="22"/>
      <c r="V64" s="22">
        <v>0</v>
      </c>
      <c r="W64" s="22">
        <f t="shared" si="4"/>
        <v>14</v>
      </c>
      <c r="X64" s="6"/>
      <c r="Y64" s="2"/>
      <c r="Z64" s="2"/>
      <c r="AA64" s="2"/>
      <c r="AB64" s="2"/>
      <c r="AC64" s="2"/>
    </row>
    <row r="65" spans="1:29" x14ac:dyDescent="0.25">
      <c r="A65" s="8">
        <v>44354</v>
      </c>
      <c r="B65" s="3" t="s">
        <v>100</v>
      </c>
      <c r="C65" s="3" t="s">
        <v>149</v>
      </c>
      <c r="D65" s="6">
        <v>1675</v>
      </c>
      <c r="E65" s="11">
        <v>22</v>
      </c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>
        <v>18.329999999999998</v>
      </c>
      <c r="S65" s="22"/>
      <c r="T65" s="22"/>
      <c r="U65" s="22"/>
      <c r="V65" s="22">
        <v>3.67</v>
      </c>
      <c r="W65" s="22">
        <f t="shared" si="4"/>
        <v>22</v>
      </c>
      <c r="X65" s="6" t="s">
        <v>167</v>
      </c>
      <c r="Y65" s="2"/>
      <c r="Z65" s="2"/>
      <c r="AA65" s="2"/>
      <c r="AB65" s="2"/>
      <c r="AC65" s="2"/>
    </row>
    <row r="66" spans="1:29" x14ac:dyDescent="0.25">
      <c r="A66" s="8">
        <v>44356</v>
      </c>
      <c r="B66" s="3" t="s">
        <v>136</v>
      </c>
      <c r="C66" s="3" t="s">
        <v>150</v>
      </c>
      <c r="D66" s="6">
        <v>1679</v>
      </c>
      <c r="E66" s="11">
        <v>1425.63</v>
      </c>
      <c r="F66" s="22"/>
      <c r="G66" s="22">
        <v>1425.63</v>
      </c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>
        <v>0</v>
      </c>
      <c r="W66" s="22">
        <f t="shared" si="4"/>
        <v>1425.63</v>
      </c>
      <c r="X66" s="6" t="s">
        <v>163</v>
      </c>
      <c r="Y66" s="2"/>
      <c r="Z66" s="2"/>
      <c r="AA66" s="2"/>
      <c r="AB66" s="2"/>
      <c r="AC66" s="2"/>
    </row>
    <row r="67" spans="1:29" x14ac:dyDescent="0.25">
      <c r="A67" s="8">
        <v>44357</v>
      </c>
      <c r="B67" s="3" t="s">
        <v>151</v>
      </c>
      <c r="C67" s="3" t="s">
        <v>152</v>
      </c>
      <c r="D67" s="6">
        <v>1677</v>
      </c>
      <c r="E67" s="11">
        <v>214.95</v>
      </c>
      <c r="F67" s="22"/>
      <c r="G67" s="22"/>
      <c r="H67" s="22"/>
      <c r="I67" s="22"/>
      <c r="J67" s="22"/>
      <c r="K67" s="22"/>
      <c r="L67" s="22"/>
      <c r="M67" s="22"/>
      <c r="N67" s="22"/>
      <c r="O67" s="22">
        <v>179.12</v>
      </c>
      <c r="P67" s="22"/>
      <c r="Q67" s="22"/>
      <c r="R67" s="22"/>
      <c r="S67" s="22"/>
      <c r="T67" s="22"/>
      <c r="U67" s="22"/>
      <c r="V67" s="22">
        <v>35.83</v>
      </c>
      <c r="W67" s="22">
        <f t="shared" si="4"/>
        <v>214.95</v>
      </c>
      <c r="X67" s="6" t="s">
        <v>167</v>
      </c>
      <c r="Y67" s="2"/>
      <c r="Z67" s="2"/>
      <c r="AA67" s="2"/>
      <c r="AB67" s="2"/>
      <c r="AC67" s="2"/>
    </row>
    <row r="68" spans="1:29" x14ac:dyDescent="0.25">
      <c r="A68" s="8">
        <v>44357</v>
      </c>
      <c r="B68" s="3" t="s">
        <v>153</v>
      </c>
      <c r="C68" s="3" t="s">
        <v>154</v>
      </c>
      <c r="D68" s="6">
        <v>1677</v>
      </c>
      <c r="E68" s="11">
        <v>15.86</v>
      </c>
      <c r="F68" s="22"/>
      <c r="G68" s="22">
        <v>13.3</v>
      </c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>
        <v>2.56</v>
      </c>
      <c r="W68" s="22">
        <f t="shared" si="4"/>
        <v>15.860000000000001</v>
      </c>
      <c r="X68" s="6" t="s">
        <v>169</v>
      </c>
      <c r="Y68" s="2"/>
      <c r="Z68" s="2"/>
      <c r="AA68" s="2"/>
      <c r="AB68" s="2"/>
      <c r="AC68" s="2"/>
    </row>
    <row r="69" spans="1:29" x14ac:dyDescent="0.25">
      <c r="A69" s="8">
        <v>44357</v>
      </c>
      <c r="B69" s="3" t="s">
        <v>155</v>
      </c>
      <c r="C69" s="3" t="s">
        <v>156</v>
      </c>
      <c r="D69" s="6">
        <v>1677</v>
      </c>
      <c r="E69" s="11">
        <v>170.28</v>
      </c>
      <c r="F69" s="22"/>
      <c r="G69" s="22"/>
      <c r="H69" s="22"/>
      <c r="I69" s="22"/>
      <c r="J69" s="22"/>
      <c r="K69" s="22"/>
      <c r="L69" s="22"/>
      <c r="M69" s="22"/>
      <c r="N69" s="22"/>
      <c r="O69" s="22">
        <v>141.9</v>
      </c>
      <c r="P69" s="22"/>
      <c r="Q69" s="22"/>
      <c r="R69" s="22"/>
      <c r="S69" s="22"/>
      <c r="T69" s="22"/>
      <c r="U69" s="22"/>
      <c r="V69" s="22">
        <v>28.38</v>
      </c>
      <c r="W69" s="22">
        <f t="shared" si="4"/>
        <v>170.28</v>
      </c>
      <c r="X69" s="6" t="s">
        <v>168</v>
      </c>
      <c r="Y69" s="2"/>
      <c r="Z69" s="2"/>
      <c r="AA69" s="2"/>
      <c r="AB69" s="2"/>
      <c r="AC69" s="2"/>
    </row>
    <row r="70" spans="1:29" x14ac:dyDescent="0.25">
      <c r="A70" s="8">
        <v>44357</v>
      </c>
      <c r="B70" s="3" t="s">
        <v>157</v>
      </c>
      <c r="C70" s="3" t="s">
        <v>158</v>
      </c>
      <c r="D70" s="6">
        <v>1677</v>
      </c>
      <c r="E70" s="11">
        <v>4</v>
      </c>
      <c r="F70" s="22"/>
      <c r="G70" s="22"/>
      <c r="H70" s="22"/>
      <c r="I70" s="22"/>
      <c r="J70" s="22" t="s">
        <v>162</v>
      </c>
      <c r="K70" s="22"/>
      <c r="L70" s="22"/>
      <c r="M70" s="22"/>
      <c r="N70" s="22"/>
      <c r="O70" s="22">
        <v>4</v>
      </c>
      <c r="P70" s="22"/>
      <c r="Q70" s="22"/>
      <c r="R70" s="22"/>
      <c r="S70" s="22"/>
      <c r="T70" s="22"/>
      <c r="U70" s="22"/>
      <c r="V70" s="22">
        <v>0</v>
      </c>
      <c r="W70" s="22">
        <f t="shared" si="4"/>
        <v>4</v>
      </c>
      <c r="X70" s="6"/>
      <c r="Y70" s="2"/>
      <c r="Z70" s="2"/>
      <c r="AA70" s="2"/>
      <c r="AB70" s="2"/>
      <c r="AC70" s="2"/>
    </row>
    <row r="71" spans="1:29" x14ac:dyDescent="0.25">
      <c r="A71" s="8">
        <v>44357</v>
      </c>
      <c r="B71" s="3" t="s">
        <v>151</v>
      </c>
      <c r="C71" s="3" t="s">
        <v>159</v>
      </c>
      <c r="D71" s="6">
        <v>1677</v>
      </c>
      <c r="E71" s="11">
        <v>8.94</v>
      </c>
      <c r="F71" s="22"/>
      <c r="G71" s="22"/>
      <c r="H71" s="22"/>
      <c r="I71" s="22"/>
      <c r="J71" s="22"/>
      <c r="K71" s="22"/>
      <c r="L71" s="22"/>
      <c r="M71" s="22"/>
      <c r="N71" s="22"/>
      <c r="O71" s="22">
        <v>7.15</v>
      </c>
      <c r="P71" s="22"/>
      <c r="Q71" s="22"/>
      <c r="R71" s="22"/>
      <c r="S71" s="22"/>
      <c r="T71" s="22"/>
      <c r="U71" s="22"/>
      <c r="V71" s="22">
        <v>1.79</v>
      </c>
      <c r="W71" s="22">
        <f t="shared" si="4"/>
        <v>8.9400000000000013</v>
      </c>
      <c r="X71" s="6" t="s">
        <v>167</v>
      </c>
      <c r="Y71" s="2"/>
      <c r="Z71" s="2"/>
      <c r="AA71" s="2"/>
      <c r="AB71" s="2"/>
      <c r="AC71" s="2"/>
    </row>
    <row r="72" spans="1:29" x14ac:dyDescent="0.25">
      <c r="A72" s="8">
        <v>44357</v>
      </c>
      <c r="B72" s="3" t="s">
        <v>160</v>
      </c>
      <c r="C72" s="3" t="s">
        <v>161</v>
      </c>
      <c r="D72" s="6">
        <v>1677</v>
      </c>
      <c r="E72" s="11">
        <v>25</v>
      </c>
      <c r="F72" s="22"/>
      <c r="G72" s="22"/>
      <c r="H72" s="22">
        <v>25</v>
      </c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>
        <v>0</v>
      </c>
      <c r="W72" s="22">
        <f t="shared" si="4"/>
        <v>25</v>
      </c>
      <c r="X72" s="6"/>
      <c r="Y72" s="2"/>
      <c r="Z72" s="2"/>
      <c r="AA72" s="2"/>
      <c r="AB72" s="2"/>
      <c r="AC72" s="2"/>
    </row>
    <row r="73" spans="1:29" x14ac:dyDescent="0.25">
      <c r="A73" s="8">
        <v>44358</v>
      </c>
      <c r="B73" s="3" t="s">
        <v>131</v>
      </c>
      <c r="C73" s="3" t="s">
        <v>132</v>
      </c>
      <c r="D73" s="6" t="s">
        <v>29</v>
      </c>
      <c r="E73" s="11">
        <v>53.25</v>
      </c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>
        <v>53.25</v>
      </c>
      <c r="Q73" s="22"/>
      <c r="R73" s="22"/>
      <c r="S73" s="22"/>
      <c r="T73" s="22"/>
      <c r="U73" s="22"/>
      <c r="V73" s="22">
        <v>0</v>
      </c>
      <c r="W73" s="22">
        <f t="shared" si="4"/>
        <v>53.25</v>
      </c>
      <c r="X73" s="6"/>
      <c r="Y73" s="2"/>
      <c r="Z73" s="2"/>
      <c r="AA73" s="2"/>
      <c r="AB73" s="2"/>
      <c r="AC73" s="2"/>
    </row>
    <row r="74" spans="1:29" x14ac:dyDescent="0.25">
      <c r="A74" s="8">
        <v>44358</v>
      </c>
      <c r="B74" s="3" t="s">
        <v>71</v>
      </c>
      <c r="C74" s="3" t="s">
        <v>137</v>
      </c>
      <c r="D74" s="6">
        <v>1676</v>
      </c>
      <c r="E74" s="11">
        <v>452.6</v>
      </c>
      <c r="F74" s="22">
        <v>452.6</v>
      </c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>
        <v>0</v>
      </c>
      <c r="W74" s="22">
        <f t="shared" si="4"/>
        <v>452.6</v>
      </c>
      <c r="X74" s="6"/>
      <c r="Y74" s="2"/>
      <c r="Z74" s="2"/>
      <c r="AA74" s="2"/>
      <c r="AB74" s="2"/>
      <c r="AC74" s="2"/>
    </row>
    <row r="75" spans="1:29" x14ac:dyDescent="0.25">
      <c r="A75" s="8">
        <v>44358</v>
      </c>
      <c r="B75" s="3" t="s">
        <v>71</v>
      </c>
      <c r="C75" s="3" t="s">
        <v>138</v>
      </c>
      <c r="D75" s="6">
        <v>1671</v>
      </c>
      <c r="E75" s="11">
        <v>20.99</v>
      </c>
      <c r="F75" s="22"/>
      <c r="G75" s="22">
        <v>20.99</v>
      </c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>
        <v>0</v>
      </c>
      <c r="W75" s="22">
        <f t="shared" si="4"/>
        <v>20.99</v>
      </c>
      <c r="X75" s="6"/>
      <c r="Y75" s="2"/>
      <c r="Z75" s="2"/>
      <c r="AA75" s="2"/>
      <c r="AB75" s="2"/>
      <c r="AC75" s="2"/>
    </row>
    <row r="76" spans="1:29" x14ac:dyDescent="0.25">
      <c r="A76" s="8">
        <v>44365</v>
      </c>
      <c r="B76" s="3" t="s">
        <v>28</v>
      </c>
      <c r="C76" s="3" t="s">
        <v>85</v>
      </c>
      <c r="D76" s="6" t="s">
        <v>29</v>
      </c>
      <c r="E76" s="11">
        <v>16.149999999999999</v>
      </c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>
        <v>15.38</v>
      </c>
      <c r="Q76" s="22"/>
      <c r="R76" s="22"/>
      <c r="S76" s="22"/>
      <c r="T76" s="22"/>
      <c r="U76" s="22"/>
      <c r="V76" s="22">
        <v>0.77</v>
      </c>
      <c r="W76" s="22">
        <f t="shared" si="4"/>
        <v>16.150000000000002</v>
      </c>
      <c r="X76" s="24" t="s">
        <v>30</v>
      </c>
      <c r="Y76" s="2"/>
      <c r="Z76" s="2"/>
      <c r="AA76" s="2"/>
      <c r="AB76" s="2"/>
      <c r="AC76" s="2"/>
    </row>
    <row r="77" spans="1:29" x14ac:dyDescent="0.25">
      <c r="A77" s="8">
        <v>44365</v>
      </c>
      <c r="B77" s="3" t="s">
        <v>28</v>
      </c>
      <c r="C77" s="3" t="s">
        <v>84</v>
      </c>
      <c r="D77" s="6" t="s">
        <v>29</v>
      </c>
      <c r="E77" s="11">
        <v>69.5</v>
      </c>
      <c r="F77" s="22"/>
      <c r="G77" s="22"/>
      <c r="H77" s="22"/>
      <c r="I77" s="22"/>
      <c r="J77" s="22"/>
      <c r="K77" s="22"/>
      <c r="L77" s="22"/>
      <c r="M77" s="22"/>
      <c r="N77" s="22"/>
      <c r="O77" s="22">
        <v>66.19</v>
      </c>
      <c r="P77" s="22"/>
      <c r="Q77" s="22"/>
      <c r="R77" s="22"/>
      <c r="S77" s="22"/>
      <c r="T77" s="22"/>
      <c r="U77" s="22"/>
      <c r="V77" s="22">
        <v>3.31</v>
      </c>
      <c r="W77" s="22">
        <f t="shared" si="4"/>
        <v>69.5</v>
      </c>
      <c r="X77" s="24" t="s">
        <v>30</v>
      </c>
      <c r="Y77" s="2"/>
      <c r="Z77" s="2"/>
      <c r="AA77" s="2"/>
      <c r="AB77" s="2"/>
      <c r="AC77" s="2"/>
    </row>
    <row r="78" spans="1:29" x14ac:dyDescent="0.25">
      <c r="A78" s="8">
        <v>44372</v>
      </c>
      <c r="B78" s="3" t="s">
        <v>139</v>
      </c>
      <c r="C78" s="3" t="s">
        <v>140</v>
      </c>
      <c r="D78" s="6">
        <v>1680</v>
      </c>
      <c r="E78" s="11">
        <v>1750</v>
      </c>
      <c r="F78" s="22"/>
      <c r="G78" s="22"/>
      <c r="H78" s="22"/>
      <c r="I78" s="22"/>
      <c r="J78" s="22"/>
      <c r="K78" s="22"/>
      <c r="L78" s="22"/>
      <c r="M78" s="22"/>
      <c r="N78" s="22">
        <v>1750</v>
      </c>
      <c r="O78" s="22"/>
      <c r="P78" s="22"/>
      <c r="Q78" s="22"/>
      <c r="R78" s="22"/>
      <c r="S78" s="22"/>
      <c r="T78" s="22"/>
      <c r="U78" s="22"/>
      <c r="V78" s="22">
        <v>0</v>
      </c>
      <c r="W78" s="22">
        <f t="shared" si="4"/>
        <v>1750</v>
      </c>
      <c r="X78" s="6"/>
      <c r="Y78" s="2"/>
      <c r="Z78" s="2"/>
      <c r="AA78" s="2"/>
      <c r="AB78" s="2"/>
      <c r="AC78" s="2"/>
    </row>
    <row r="79" spans="1:29" x14ac:dyDescent="0.25">
      <c r="A79" s="8">
        <v>44375</v>
      </c>
      <c r="B79" s="3" t="s">
        <v>28</v>
      </c>
      <c r="C79" s="3" t="s">
        <v>125</v>
      </c>
      <c r="D79" s="6" t="s">
        <v>29</v>
      </c>
      <c r="E79" s="11">
        <v>11.59</v>
      </c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>
        <v>11.04</v>
      </c>
      <c r="R79" s="22"/>
      <c r="S79" s="22"/>
      <c r="T79" s="22"/>
      <c r="U79" s="22"/>
      <c r="V79" s="22">
        <v>0.55000000000000004</v>
      </c>
      <c r="W79" s="22">
        <f t="shared" si="4"/>
        <v>11.59</v>
      </c>
      <c r="X79" s="24" t="s">
        <v>30</v>
      </c>
      <c r="Y79" s="2"/>
      <c r="Z79" s="2"/>
      <c r="AA79" s="2"/>
      <c r="AB79" s="2"/>
      <c r="AC79" s="2"/>
    </row>
    <row r="80" spans="1:29" s="39" customFormat="1" x14ac:dyDescent="0.25">
      <c r="A80" s="41"/>
      <c r="B80" s="37"/>
      <c r="C80" s="37"/>
      <c r="D80" s="38"/>
      <c r="E80" s="42">
        <f t="shared" ref="E80:W80" si="5">SUM(E56:E79)</f>
        <v>4880.1400000000003</v>
      </c>
      <c r="F80" s="42">
        <f t="shared" si="5"/>
        <v>751</v>
      </c>
      <c r="G80" s="42">
        <f t="shared" si="5"/>
        <v>1484.92</v>
      </c>
      <c r="H80" s="42">
        <f t="shared" si="5"/>
        <v>25</v>
      </c>
      <c r="I80" s="42">
        <f t="shared" si="5"/>
        <v>0</v>
      </c>
      <c r="J80" s="42">
        <f t="shared" si="5"/>
        <v>0</v>
      </c>
      <c r="K80" s="42">
        <f t="shared" si="5"/>
        <v>0</v>
      </c>
      <c r="L80" s="42">
        <f t="shared" si="5"/>
        <v>0</v>
      </c>
      <c r="M80" s="42">
        <f t="shared" si="5"/>
        <v>0</v>
      </c>
      <c r="N80" s="42">
        <f t="shared" si="5"/>
        <v>1855.5</v>
      </c>
      <c r="O80" s="42">
        <f t="shared" si="5"/>
        <v>398.35999999999996</v>
      </c>
      <c r="P80" s="42">
        <f t="shared" si="5"/>
        <v>68.63</v>
      </c>
      <c r="Q80" s="42">
        <f t="shared" si="5"/>
        <v>11.04</v>
      </c>
      <c r="R80" s="42">
        <f t="shared" si="5"/>
        <v>183.76999999999998</v>
      </c>
      <c r="S80" s="42">
        <f t="shared" si="5"/>
        <v>0</v>
      </c>
      <c r="T80" s="42">
        <f t="shared" si="5"/>
        <v>0</v>
      </c>
      <c r="U80" s="42">
        <f t="shared" si="5"/>
        <v>0</v>
      </c>
      <c r="V80" s="42">
        <f t="shared" si="5"/>
        <v>101.92</v>
      </c>
      <c r="W80" s="42">
        <f t="shared" si="5"/>
        <v>4880.1400000000003</v>
      </c>
      <c r="X80" s="38"/>
      <c r="Y80" s="37"/>
      <c r="Z80" s="37"/>
      <c r="AA80" s="37"/>
      <c r="AB80" s="37"/>
      <c r="AC80" s="37"/>
    </row>
    <row r="81" spans="1:29" s="60" customFormat="1" x14ac:dyDescent="0.25">
      <c r="A81" s="56"/>
      <c r="B81" s="57"/>
      <c r="C81" s="57"/>
      <c r="D81" s="58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8"/>
      <c r="Y81" s="57"/>
      <c r="Z81" s="57"/>
      <c r="AA81" s="57"/>
      <c r="AB81" s="57"/>
      <c r="AC81" s="57"/>
    </row>
    <row r="82" spans="1:29" s="32" customFormat="1" ht="21" x14ac:dyDescent="0.35">
      <c r="A82" s="29" t="s">
        <v>175</v>
      </c>
      <c r="B82" s="30"/>
      <c r="C82" s="30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0"/>
      <c r="Z82" s="30"/>
      <c r="AA82" s="30"/>
      <c r="AB82" s="30"/>
      <c r="AC82" s="30"/>
    </row>
    <row r="83" spans="1:29" s="32" customFormat="1" x14ac:dyDescent="0.25">
      <c r="A83" s="33" t="s">
        <v>5</v>
      </c>
      <c r="B83" s="34" t="s">
        <v>6</v>
      </c>
      <c r="C83" s="34" t="s">
        <v>7</v>
      </c>
      <c r="D83" s="35" t="s">
        <v>8</v>
      </c>
      <c r="E83" s="35" t="s">
        <v>9</v>
      </c>
      <c r="F83" s="35" t="s">
        <v>10</v>
      </c>
      <c r="G83" s="35" t="s">
        <v>11</v>
      </c>
      <c r="H83" s="35" t="s">
        <v>12</v>
      </c>
      <c r="I83" s="35" t="s">
        <v>13</v>
      </c>
      <c r="J83" s="35" t="s">
        <v>14</v>
      </c>
      <c r="K83" s="35" t="s">
        <v>15</v>
      </c>
      <c r="L83" s="35" t="s">
        <v>16</v>
      </c>
      <c r="M83" s="35" t="s">
        <v>17</v>
      </c>
      <c r="N83" s="35" t="s">
        <v>18</v>
      </c>
      <c r="O83" s="35" t="s">
        <v>19</v>
      </c>
      <c r="P83" s="35" t="s">
        <v>20</v>
      </c>
      <c r="Q83" s="35" t="s">
        <v>21</v>
      </c>
      <c r="R83" s="35" t="s">
        <v>22</v>
      </c>
      <c r="S83" s="35" t="s">
        <v>23</v>
      </c>
      <c r="T83" s="35" t="s">
        <v>24</v>
      </c>
      <c r="U83" s="35" t="s">
        <v>25</v>
      </c>
      <c r="V83" s="35" t="s">
        <v>26</v>
      </c>
      <c r="W83" s="35" t="s">
        <v>9</v>
      </c>
      <c r="X83" s="35" t="s">
        <v>27</v>
      </c>
      <c r="Y83" s="30"/>
      <c r="Z83" s="30"/>
      <c r="AA83" s="30"/>
      <c r="AB83" s="30"/>
      <c r="AC83" s="30"/>
    </row>
    <row r="84" spans="1:29" x14ac:dyDescent="0.25">
      <c r="A84" s="8">
        <v>44378</v>
      </c>
      <c r="B84" s="3" t="s">
        <v>176</v>
      </c>
      <c r="C84" s="3" t="s">
        <v>177</v>
      </c>
      <c r="D84" s="6">
        <v>1672</v>
      </c>
      <c r="E84" s="11">
        <v>2148</v>
      </c>
      <c r="F84" s="22"/>
      <c r="G84" s="22"/>
      <c r="H84" s="22"/>
      <c r="I84" s="22"/>
      <c r="J84" s="22"/>
      <c r="K84" s="22"/>
      <c r="L84" s="22"/>
      <c r="M84" s="22"/>
      <c r="N84" s="22"/>
      <c r="O84" s="22">
        <v>1790</v>
      </c>
      <c r="P84" s="22"/>
      <c r="Q84" s="22"/>
      <c r="R84" s="22"/>
      <c r="S84" s="22"/>
      <c r="T84" s="22"/>
      <c r="U84" s="22"/>
      <c r="V84" s="22">
        <v>358</v>
      </c>
      <c r="W84" s="22">
        <f>SUM(F84:V84)</f>
        <v>2148</v>
      </c>
      <c r="X84" s="6" t="s">
        <v>178</v>
      </c>
      <c r="Y84" s="2"/>
      <c r="Z84" s="2"/>
      <c r="AA84" s="2"/>
      <c r="AB84" s="2"/>
      <c r="AC84" s="2"/>
    </row>
    <row r="85" spans="1:29" x14ac:dyDescent="0.25">
      <c r="A85" s="8">
        <v>44392</v>
      </c>
      <c r="B85" s="3" t="s">
        <v>28</v>
      </c>
      <c r="C85" s="3" t="s">
        <v>125</v>
      </c>
      <c r="D85" s="6" t="s">
        <v>29</v>
      </c>
      <c r="E85" s="11">
        <v>13.95</v>
      </c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>
        <v>13.29</v>
      </c>
      <c r="R85" s="22"/>
      <c r="S85" s="22"/>
      <c r="T85" s="22"/>
      <c r="U85" s="22"/>
      <c r="V85" s="22">
        <v>0.66</v>
      </c>
      <c r="W85" s="22">
        <f t="shared" ref="W85:W107" si="6">SUM(F85:V85)</f>
        <v>13.95</v>
      </c>
      <c r="X85" s="6" t="s">
        <v>30</v>
      </c>
      <c r="Y85" s="2"/>
      <c r="Z85" s="2"/>
      <c r="AA85" s="2"/>
      <c r="AB85" s="2"/>
      <c r="AC85" s="2"/>
    </row>
    <row r="86" spans="1:29" x14ac:dyDescent="0.25">
      <c r="A86" s="8">
        <v>44396</v>
      </c>
      <c r="B86" s="3" t="s">
        <v>28</v>
      </c>
      <c r="C86" s="3" t="s">
        <v>85</v>
      </c>
      <c r="D86" s="6" t="s">
        <v>29</v>
      </c>
      <c r="E86" s="11">
        <v>16.93</v>
      </c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>
        <v>16.12</v>
      </c>
      <c r="Q86" s="22"/>
      <c r="R86" s="22"/>
      <c r="S86" s="22"/>
      <c r="T86" s="22"/>
      <c r="U86" s="22"/>
      <c r="V86" s="22">
        <v>0.81</v>
      </c>
      <c r="W86" s="22">
        <f t="shared" si="6"/>
        <v>16.93</v>
      </c>
      <c r="X86" s="6" t="s">
        <v>30</v>
      </c>
      <c r="Y86" s="2"/>
      <c r="Z86" s="2"/>
      <c r="AA86" s="2"/>
      <c r="AB86" s="2"/>
      <c r="AC86" s="2"/>
    </row>
    <row r="87" spans="1:29" x14ac:dyDescent="0.25">
      <c r="A87" s="8">
        <v>44397</v>
      </c>
      <c r="B87" s="3" t="s">
        <v>179</v>
      </c>
      <c r="C87" s="3" t="s">
        <v>181</v>
      </c>
      <c r="D87" s="6">
        <v>1682</v>
      </c>
      <c r="E87" s="11">
        <v>8.36</v>
      </c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>
        <v>6.97</v>
      </c>
      <c r="Q87" s="22"/>
      <c r="R87" s="22"/>
      <c r="S87" s="22"/>
      <c r="T87" s="22"/>
      <c r="U87" s="22"/>
      <c r="V87" s="22">
        <v>1.39</v>
      </c>
      <c r="W87" s="22">
        <f t="shared" si="6"/>
        <v>8.36</v>
      </c>
      <c r="X87" s="6" t="s">
        <v>183</v>
      </c>
      <c r="Y87" s="2"/>
      <c r="Z87" s="2"/>
      <c r="AA87" s="2"/>
      <c r="AB87" s="2"/>
      <c r="AC87" s="2"/>
    </row>
    <row r="88" spans="1:29" x14ac:dyDescent="0.25">
      <c r="A88" s="8">
        <v>44397</v>
      </c>
      <c r="B88" s="3" t="s">
        <v>180</v>
      </c>
      <c r="C88" s="3" t="s">
        <v>182</v>
      </c>
      <c r="D88" s="6">
        <v>1682</v>
      </c>
      <c r="E88" s="11">
        <v>10.97</v>
      </c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>
        <v>9.1300000000000008</v>
      </c>
      <c r="Q88" s="22"/>
      <c r="R88" s="22"/>
      <c r="S88" s="22"/>
      <c r="T88" s="22"/>
      <c r="U88" s="22"/>
      <c r="V88" s="22">
        <v>1.84</v>
      </c>
      <c r="W88" s="22">
        <f t="shared" si="6"/>
        <v>10.97</v>
      </c>
      <c r="X88" s="6" t="s">
        <v>172</v>
      </c>
      <c r="Y88" s="2"/>
      <c r="Z88" s="2"/>
      <c r="AA88" s="2"/>
      <c r="AB88" s="2"/>
      <c r="AC88" s="2"/>
    </row>
    <row r="89" spans="1:29" x14ac:dyDescent="0.25">
      <c r="A89" s="8">
        <v>44398</v>
      </c>
      <c r="B89" s="3" t="s">
        <v>184</v>
      </c>
      <c r="C89" s="3" t="s">
        <v>185</v>
      </c>
      <c r="D89" s="6">
        <v>1685</v>
      </c>
      <c r="E89" s="11">
        <v>2455.1999999999998</v>
      </c>
      <c r="F89" s="22"/>
      <c r="G89" s="22"/>
      <c r="H89" s="22"/>
      <c r="I89" s="22">
        <v>2046</v>
      </c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>
        <v>409.2</v>
      </c>
      <c r="W89" s="22">
        <f t="shared" si="6"/>
        <v>2455.1999999999998</v>
      </c>
      <c r="X89" s="6" t="s">
        <v>186</v>
      </c>
      <c r="Y89" s="2"/>
      <c r="Z89" s="2"/>
      <c r="AA89" s="2"/>
      <c r="AB89" s="2"/>
      <c r="AC89" s="2"/>
    </row>
    <row r="90" spans="1:29" x14ac:dyDescent="0.25">
      <c r="A90" s="8">
        <v>44400</v>
      </c>
      <c r="B90" s="3" t="s">
        <v>28</v>
      </c>
      <c r="C90" s="3" t="s">
        <v>125</v>
      </c>
      <c r="D90" s="6" t="s">
        <v>29</v>
      </c>
      <c r="E90" s="11">
        <v>14.43</v>
      </c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>
        <v>13.74</v>
      </c>
      <c r="R90" s="22"/>
      <c r="S90" s="22"/>
      <c r="T90" s="22"/>
      <c r="U90" s="22"/>
      <c r="V90" s="22">
        <v>0.69</v>
      </c>
      <c r="W90" s="22">
        <f t="shared" si="6"/>
        <v>14.43</v>
      </c>
      <c r="X90" s="6" t="s">
        <v>30</v>
      </c>
      <c r="Y90" s="2"/>
      <c r="Z90" s="2"/>
      <c r="AA90" s="2"/>
      <c r="AB90" s="2"/>
      <c r="AC90" s="2"/>
    </row>
    <row r="91" spans="1:29" x14ac:dyDescent="0.25">
      <c r="A91" s="8">
        <v>44400</v>
      </c>
      <c r="B91" s="3" t="s">
        <v>28</v>
      </c>
      <c r="C91" s="3" t="s">
        <v>84</v>
      </c>
      <c r="D91" s="6" t="s">
        <v>29</v>
      </c>
      <c r="E91" s="11">
        <v>58.71</v>
      </c>
      <c r="F91" s="22"/>
      <c r="G91" s="22"/>
      <c r="H91" s="22"/>
      <c r="I91" s="22"/>
      <c r="J91" s="22"/>
      <c r="K91" s="22"/>
      <c r="L91" s="22"/>
      <c r="M91" s="22"/>
      <c r="N91" s="22"/>
      <c r="O91" s="22">
        <v>55.91</v>
      </c>
      <c r="P91" s="22"/>
      <c r="Q91" s="22"/>
      <c r="R91" s="22"/>
      <c r="S91" s="22"/>
      <c r="T91" s="22"/>
      <c r="U91" s="22"/>
      <c r="V91" s="22">
        <v>2.8</v>
      </c>
      <c r="W91" s="22">
        <f t="shared" si="6"/>
        <v>58.709999999999994</v>
      </c>
      <c r="X91" s="6" t="s">
        <v>30</v>
      </c>
      <c r="Y91" s="2"/>
      <c r="Z91" s="2"/>
      <c r="AA91" s="2"/>
      <c r="AB91" s="2"/>
      <c r="AC91" s="2"/>
    </row>
    <row r="92" spans="1:29" x14ac:dyDescent="0.25">
      <c r="A92" s="8">
        <v>44400</v>
      </c>
      <c r="B92" s="3" t="s">
        <v>113</v>
      </c>
      <c r="C92" s="3" t="s">
        <v>187</v>
      </c>
      <c r="D92" s="6">
        <v>1683</v>
      </c>
      <c r="E92" s="11">
        <v>9.5</v>
      </c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>
        <v>7.92</v>
      </c>
      <c r="S92" s="22"/>
      <c r="T92" s="22"/>
      <c r="U92" s="22"/>
      <c r="V92" s="22">
        <v>1.58</v>
      </c>
      <c r="W92" s="22">
        <f t="shared" si="6"/>
        <v>9.5</v>
      </c>
      <c r="X92" s="6" t="s">
        <v>204</v>
      </c>
      <c r="Y92" s="2"/>
      <c r="Z92" s="2"/>
      <c r="AA92" s="2"/>
      <c r="AB92" s="2"/>
      <c r="AC92" s="2"/>
    </row>
    <row r="93" spans="1:29" x14ac:dyDescent="0.25">
      <c r="A93" s="8">
        <v>44400</v>
      </c>
      <c r="B93" s="3" t="s">
        <v>188</v>
      </c>
      <c r="C93" s="3" t="s">
        <v>189</v>
      </c>
      <c r="D93" s="6">
        <v>1683</v>
      </c>
      <c r="E93" s="11">
        <v>22.66</v>
      </c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>
        <v>18.88</v>
      </c>
      <c r="S93" s="22"/>
      <c r="T93" s="22"/>
      <c r="U93" s="22"/>
      <c r="V93" s="22">
        <v>3.78</v>
      </c>
      <c r="W93" s="22">
        <f t="shared" si="6"/>
        <v>22.66</v>
      </c>
      <c r="X93" s="6" t="s">
        <v>205</v>
      </c>
      <c r="Y93" s="2"/>
      <c r="Z93" s="2"/>
      <c r="AA93" s="2"/>
      <c r="AB93" s="2"/>
      <c r="AC93" s="2"/>
    </row>
    <row r="94" spans="1:29" x14ac:dyDescent="0.25">
      <c r="A94" s="8">
        <v>44400</v>
      </c>
      <c r="B94" s="3" t="s">
        <v>190</v>
      </c>
      <c r="C94" s="3" t="s">
        <v>191</v>
      </c>
      <c r="D94" s="6">
        <v>1683</v>
      </c>
      <c r="E94" s="11">
        <v>6.17</v>
      </c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>
        <v>5.14</v>
      </c>
      <c r="S94" s="22"/>
      <c r="T94" s="22"/>
      <c r="U94" s="22"/>
      <c r="V94" s="22">
        <v>1.03</v>
      </c>
      <c r="W94" s="22">
        <f t="shared" si="6"/>
        <v>6.17</v>
      </c>
      <c r="X94" s="6" t="s">
        <v>206</v>
      </c>
      <c r="Y94" s="2"/>
      <c r="Z94" s="2"/>
      <c r="AA94" s="2"/>
      <c r="AB94" s="2"/>
      <c r="AC94" s="2"/>
    </row>
    <row r="95" spans="1:29" x14ac:dyDescent="0.25">
      <c r="A95" s="8">
        <v>44400</v>
      </c>
      <c r="B95" s="3" t="s">
        <v>113</v>
      </c>
      <c r="C95" s="3" t="s">
        <v>192</v>
      </c>
      <c r="D95" s="6">
        <v>1683</v>
      </c>
      <c r="E95" s="11">
        <v>4.8</v>
      </c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>
        <v>4</v>
      </c>
      <c r="S95" s="22"/>
      <c r="T95" s="22"/>
      <c r="U95" s="22"/>
      <c r="V95" s="22">
        <v>0.8</v>
      </c>
      <c r="W95" s="22">
        <f t="shared" si="6"/>
        <v>4.8</v>
      </c>
      <c r="X95" s="6" t="s">
        <v>204</v>
      </c>
      <c r="Y95" s="2"/>
      <c r="Z95" s="2"/>
      <c r="AA95" s="2"/>
      <c r="AB95" s="2"/>
      <c r="AC95" s="2"/>
    </row>
    <row r="96" spans="1:29" x14ac:dyDescent="0.25">
      <c r="A96" s="8">
        <v>44400</v>
      </c>
      <c r="B96" s="3" t="s">
        <v>193</v>
      </c>
      <c r="C96" s="3" t="s">
        <v>194</v>
      </c>
      <c r="D96" s="6">
        <v>1683</v>
      </c>
      <c r="E96" s="11">
        <v>5.45</v>
      </c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>
        <v>4.55</v>
      </c>
      <c r="S96" s="22"/>
      <c r="T96" s="22"/>
      <c r="U96" s="22"/>
      <c r="V96" s="22">
        <v>0.9</v>
      </c>
      <c r="W96" s="22">
        <f t="shared" si="6"/>
        <v>5.45</v>
      </c>
      <c r="X96" s="6" t="s">
        <v>207</v>
      </c>
      <c r="Y96" s="2"/>
      <c r="Z96" s="2"/>
      <c r="AA96" s="2"/>
      <c r="AB96" s="2"/>
      <c r="AC96" s="2"/>
    </row>
    <row r="97" spans="1:29" x14ac:dyDescent="0.25">
      <c r="A97" s="8">
        <v>44400</v>
      </c>
      <c r="B97" s="3" t="s">
        <v>111</v>
      </c>
      <c r="C97" s="3" t="s">
        <v>195</v>
      </c>
      <c r="D97" s="6">
        <v>1683</v>
      </c>
      <c r="E97" s="11">
        <v>33.75</v>
      </c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>
        <v>30.38</v>
      </c>
      <c r="S97" s="22"/>
      <c r="T97" s="22"/>
      <c r="U97" s="22"/>
      <c r="V97" s="22">
        <v>3.37</v>
      </c>
      <c r="W97" s="22">
        <f t="shared" si="6"/>
        <v>33.75</v>
      </c>
      <c r="X97" s="6" t="s">
        <v>208</v>
      </c>
      <c r="Y97" s="2"/>
      <c r="Z97" s="2"/>
      <c r="AA97" s="2"/>
      <c r="AB97" s="2"/>
      <c r="AC97" s="2"/>
    </row>
    <row r="98" spans="1:29" x14ac:dyDescent="0.25">
      <c r="A98" s="8">
        <v>44400</v>
      </c>
      <c r="B98" s="3" t="s">
        <v>141</v>
      </c>
      <c r="C98" s="3" t="s">
        <v>196</v>
      </c>
      <c r="D98" s="6">
        <v>1683</v>
      </c>
      <c r="E98" s="11">
        <v>31.07</v>
      </c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>
        <v>25.89</v>
      </c>
      <c r="S98" s="22"/>
      <c r="T98" s="22"/>
      <c r="U98" s="22"/>
      <c r="V98" s="22">
        <v>5.18</v>
      </c>
      <c r="W98" s="22">
        <f t="shared" si="6"/>
        <v>31.07</v>
      </c>
      <c r="X98" s="6" t="s">
        <v>171</v>
      </c>
      <c r="Y98" s="2"/>
      <c r="Z98" s="2"/>
      <c r="AA98" s="2"/>
      <c r="AB98" s="2"/>
      <c r="AC98" s="2"/>
    </row>
    <row r="99" spans="1:29" x14ac:dyDescent="0.25">
      <c r="A99" s="8">
        <v>44400</v>
      </c>
      <c r="B99" s="3" t="s">
        <v>106</v>
      </c>
      <c r="C99" s="3" t="s">
        <v>197</v>
      </c>
      <c r="D99" s="6">
        <v>1683</v>
      </c>
      <c r="E99" s="11">
        <v>14.55</v>
      </c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>
        <v>12.12</v>
      </c>
      <c r="S99" s="22"/>
      <c r="T99" s="22"/>
      <c r="U99" s="22"/>
      <c r="V99" s="22">
        <v>2.4300000000000002</v>
      </c>
      <c r="W99" s="22">
        <f t="shared" si="6"/>
        <v>14.549999999999999</v>
      </c>
      <c r="X99" s="6" t="s">
        <v>209</v>
      </c>
      <c r="Y99" s="2"/>
      <c r="Z99" s="2"/>
      <c r="AA99" s="2"/>
      <c r="AB99" s="2"/>
      <c r="AC99" s="2"/>
    </row>
    <row r="100" spans="1:29" x14ac:dyDescent="0.25">
      <c r="A100" s="8">
        <v>44400</v>
      </c>
      <c r="B100" s="3" t="s">
        <v>198</v>
      </c>
      <c r="C100" s="3" t="s">
        <v>199</v>
      </c>
      <c r="D100" s="6">
        <v>1683</v>
      </c>
      <c r="E100" s="11">
        <v>63</v>
      </c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>
        <v>52.5</v>
      </c>
      <c r="S100" s="22"/>
      <c r="T100" s="22"/>
      <c r="U100" s="22"/>
      <c r="V100" s="22">
        <v>10.5</v>
      </c>
      <c r="W100" s="22">
        <f t="shared" si="6"/>
        <v>63</v>
      </c>
      <c r="X100" s="6" t="s">
        <v>210</v>
      </c>
      <c r="Y100" s="2"/>
      <c r="Z100" s="2"/>
      <c r="AA100" s="2"/>
      <c r="AB100" s="2"/>
      <c r="AC100" s="2"/>
    </row>
    <row r="101" spans="1:29" x14ac:dyDescent="0.25">
      <c r="A101" s="8">
        <v>44400</v>
      </c>
      <c r="B101" s="3" t="s">
        <v>100</v>
      </c>
      <c r="C101" s="3" t="s">
        <v>200</v>
      </c>
      <c r="D101" s="6">
        <v>1683</v>
      </c>
      <c r="E101" s="11">
        <v>11.99</v>
      </c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>
        <v>9.99</v>
      </c>
      <c r="S101" s="22"/>
      <c r="T101" s="22"/>
      <c r="U101" s="22"/>
      <c r="V101" s="22">
        <v>2</v>
      </c>
      <c r="W101" s="22">
        <f t="shared" si="6"/>
        <v>11.99</v>
      </c>
      <c r="X101" s="6" t="s">
        <v>211</v>
      </c>
      <c r="Y101" s="2"/>
      <c r="Z101" s="2"/>
      <c r="AA101" s="2"/>
      <c r="AB101" s="2"/>
      <c r="AC101" s="2"/>
    </row>
    <row r="102" spans="1:29" x14ac:dyDescent="0.25">
      <c r="A102" s="8">
        <v>44400</v>
      </c>
      <c r="B102" s="3" t="s">
        <v>198</v>
      </c>
      <c r="C102" s="3" t="s">
        <v>201</v>
      </c>
      <c r="D102" s="6">
        <v>1683</v>
      </c>
      <c r="E102" s="11">
        <v>113.16</v>
      </c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>
        <v>94.3</v>
      </c>
      <c r="S102" s="22"/>
      <c r="T102" s="22"/>
      <c r="U102" s="22"/>
      <c r="V102" s="22">
        <v>18.86</v>
      </c>
      <c r="W102" s="22">
        <f t="shared" si="6"/>
        <v>113.16</v>
      </c>
      <c r="X102" s="6" t="s">
        <v>210</v>
      </c>
      <c r="Y102" s="2"/>
      <c r="Z102" s="2"/>
      <c r="AA102" s="2"/>
      <c r="AB102" s="2"/>
      <c r="AC102" s="2"/>
    </row>
    <row r="103" spans="1:29" x14ac:dyDescent="0.25">
      <c r="A103" s="8">
        <v>44400</v>
      </c>
      <c r="B103" s="3" t="s">
        <v>106</v>
      </c>
      <c r="C103" s="3" t="s">
        <v>202</v>
      </c>
      <c r="D103" s="6">
        <v>1683</v>
      </c>
      <c r="E103" s="11">
        <v>46.35</v>
      </c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>
        <v>38.630000000000003</v>
      </c>
      <c r="S103" s="22"/>
      <c r="T103" s="22"/>
      <c r="U103" s="22"/>
      <c r="V103" s="22">
        <v>7.72</v>
      </c>
      <c r="W103" s="22">
        <f t="shared" si="6"/>
        <v>46.35</v>
      </c>
      <c r="X103" s="6" t="s">
        <v>209</v>
      </c>
      <c r="Y103" s="2"/>
      <c r="Z103" s="2"/>
      <c r="AA103" s="2"/>
      <c r="AB103" s="2"/>
      <c r="AC103" s="2"/>
    </row>
    <row r="104" spans="1:29" x14ac:dyDescent="0.25">
      <c r="A104" s="8">
        <v>44400</v>
      </c>
      <c r="B104" s="3" t="s">
        <v>141</v>
      </c>
      <c r="C104" s="3" t="s">
        <v>203</v>
      </c>
      <c r="D104" s="6">
        <v>1683</v>
      </c>
      <c r="E104" s="11">
        <v>56.74</v>
      </c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>
        <v>47.28</v>
      </c>
      <c r="S104" s="22"/>
      <c r="T104" s="22"/>
      <c r="U104" s="22"/>
      <c r="V104" s="22">
        <v>9.4600000000000009</v>
      </c>
      <c r="W104" s="22">
        <f t="shared" si="6"/>
        <v>56.74</v>
      </c>
      <c r="X104" s="22" t="s">
        <v>171</v>
      </c>
      <c r="Y104" s="2"/>
      <c r="Z104" s="2"/>
      <c r="AA104" s="2"/>
      <c r="AB104" s="2"/>
      <c r="AC104" s="2"/>
    </row>
    <row r="105" spans="1:29" x14ac:dyDescent="0.25">
      <c r="A105" s="8">
        <v>44403</v>
      </c>
      <c r="B105" s="3" t="s">
        <v>71</v>
      </c>
      <c r="C105" s="3" t="s">
        <v>212</v>
      </c>
      <c r="D105" s="6">
        <v>1684</v>
      </c>
      <c r="E105" s="11">
        <v>392.6</v>
      </c>
      <c r="F105" s="22">
        <v>392.6</v>
      </c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>
        <v>0</v>
      </c>
      <c r="W105" s="22">
        <f t="shared" si="6"/>
        <v>392.6</v>
      </c>
      <c r="X105" s="24"/>
      <c r="Y105" s="2"/>
      <c r="Z105" s="2"/>
      <c r="AA105" s="2"/>
      <c r="AB105" s="2"/>
      <c r="AC105" s="2"/>
    </row>
    <row r="106" spans="1:29" x14ac:dyDescent="0.25">
      <c r="A106" s="8">
        <v>44404</v>
      </c>
      <c r="B106" s="3" t="s">
        <v>139</v>
      </c>
      <c r="C106" s="3" t="s">
        <v>213</v>
      </c>
      <c r="D106" s="6">
        <v>1681</v>
      </c>
      <c r="E106" s="11">
        <v>50</v>
      </c>
      <c r="F106" s="22"/>
      <c r="G106" s="22"/>
      <c r="H106" s="22"/>
      <c r="I106" s="22"/>
      <c r="J106" s="22"/>
      <c r="K106" s="22"/>
      <c r="L106" s="22"/>
      <c r="M106" s="22"/>
      <c r="N106" s="22">
        <v>50</v>
      </c>
      <c r="O106" s="22"/>
      <c r="P106" s="22"/>
      <c r="Q106" s="22"/>
      <c r="R106" s="22"/>
      <c r="S106" s="22"/>
      <c r="T106" s="22"/>
      <c r="U106" s="22"/>
      <c r="V106" s="22">
        <v>0</v>
      </c>
      <c r="W106" s="22">
        <f t="shared" si="6"/>
        <v>50</v>
      </c>
      <c r="X106" s="24"/>
      <c r="Y106" s="2"/>
      <c r="Z106" s="2"/>
      <c r="AA106" s="2"/>
      <c r="AB106" s="2"/>
      <c r="AC106" s="2"/>
    </row>
    <row r="107" spans="1:29" x14ac:dyDescent="0.25">
      <c r="A107" s="8">
        <v>44406</v>
      </c>
      <c r="B107" s="3" t="s">
        <v>89</v>
      </c>
      <c r="C107" s="3" t="s">
        <v>214</v>
      </c>
      <c r="D107" s="6">
        <v>1686</v>
      </c>
      <c r="E107" s="11">
        <v>50.4</v>
      </c>
      <c r="F107" s="22"/>
      <c r="G107" s="22">
        <v>42</v>
      </c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>
        <v>8.4</v>
      </c>
      <c r="W107" s="22">
        <f t="shared" si="6"/>
        <v>50.4</v>
      </c>
      <c r="X107" s="6" t="s">
        <v>117</v>
      </c>
      <c r="Y107" s="2"/>
      <c r="Z107" s="2"/>
      <c r="AA107" s="2"/>
      <c r="AB107" s="2"/>
      <c r="AC107" s="2"/>
    </row>
    <row r="108" spans="1:29" s="39" customFormat="1" x14ac:dyDescent="0.25">
      <c r="A108" s="41"/>
      <c r="B108" s="37"/>
      <c r="C108" s="37"/>
      <c r="D108" s="38"/>
      <c r="E108" s="42">
        <f t="shared" ref="E108:W108" si="7">SUM(E84:E107)</f>
        <v>5638.74</v>
      </c>
      <c r="F108" s="42">
        <f t="shared" si="7"/>
        <v>392.6</v>
      </c>
      <c r="G108" s="42">
        <f t="shared" si="7"/>
        <v>42</v>
      </c>
      <c r="H108" s="42">
        <f t="shared" si="7"/>
        <v>0</v>
      </c>
      <c r="I108" s="42">
        <f t="shared" si="7"/>
        <v>2046</v>
      </c>
      <c r="J108" s="42">
        <f t="shared" si="7"/>
        <v>0</v>
      </c>
      <c r="K108" s="42">
        <f t="shared" si="7"/>
        <v>0</v>
      </c>
      <c r="L108" s="42">
        <f t="shared" si="7"/>
        <v>0</v>
      </c>
      <c r="M108" s="42">
        <f t="shared" si="7"/>
        <v>0</v>
      </c>
      <c r="N108" s="42">
        <f t="shared" si="7"/>
        <v>50</v>
      </c>
      <c r="O108" s="42">
        <f t="shared" si="7"/>
        <v>1845.91</v>
      </c>
      <c r="P108" s="42">
        <f t="shared" si="7"/>
        <v>32.22</v>
      </c>
      <c r="Q108" s="42">
        <f t="shared" si="7"/>
        <v>27.03</v>
      </c>
      <c r="R108" s="42">
        <f t="shared" si="7"/>
        <v>351.58000000000004</v>
      </c>
      <c r="S108" s="42">
        <f t="shared" si="7"/>
        <v>0</v>
      </c>
      <c r="T108" s="42">
        <f t="shared" si="7"/>
        <v>0</v>
      </c>
      <c r="U108" s="42">
        <f t="shared" si="7"/>
        <v>0</v>
      </c>
      <c r="V108" s="42">
        <f t="shared" si="7"/>
        <v>851.39999999999986</v>
      </c>
      <c r="W108" s="42">
        <f t="shared" si="7"/>
        <v>5638.74</v>
      </c>
      <c r="X108" s="38"/>
      <c r="Y108" s="37"/>
      <c r="Z108" s="37"/>
      <c r="AA108" s="37"/>
      <c r="AB108" s="37"/>
      <c r="AC108" s="37"/>
    </row>
    <row r="109" spans="1:29" s="60" customFormat="1" x14ac:dyDescent="0.25">
      <c r="A109" s="56"/>
      <c r="B109" s="57"/>
      <c r="C109" s="57"/>
      <c r="D109" s="58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8"/>
      <c r="Y109" s="57"/>
      <c r="Z109" s="57"/>
      <c r="AA109" s="57"/>
      <c r="AB109" s="57"/>
      <c r="AC109" s="57"/>
    </row>
    <row r="110" spans="1:29" s="32" customFormat="1" ht="21" x14ac:dyDescent="0.35">
      <c r="A110" s="29" t="s">
        <v>215</v>
      </c>
      <c r="B110" s="30"/>
      <c r="C110" s="30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0"/>
      <c r="Z110" s="30"/>
      <c r="AA110" s="30"/>
      <c r="AB110" s="30"/>
      <c r="AC110" s="30"/>
    </row>
    <row r="111" spans="1:29" s="32" customFormat="1" x14ac:dyDescent="0.25">
      <c r="A111" s="33" t="s">
        <v>5</v>
      </c>
      <c r="B111" s="34" t="s">
        <v>6</v>
      </c>
      <c r="C111" s="34" t="s">
        <v>7</v>
      </c>
      <c r="D111" s="35" t="s">
        <v>8</v>
      </c>
      <c r="E111" s="35" t="s">
        <v>9</v>
      </c>
      <c r="F111" s="35" t="s">
        <v>10</v>
      </c>
      <c r="G111" s="35" t="s">
        <v>11</v>
      </c>
      <c r="H111" s="35" t="s">
        <v>12</v>
      </c>
      <c r="I111" s="35" t="s">
        <v>13</v>
      </c>
      <c r="J111" s="35" t="s">
        <v>14</v>
      </c>
      <c r="K111" s="35" t="s">
        <v>15</v>
      </c>
      <c r="L111" s="35" t="s">
        <v>16</v>
      </c>
      <c r="M111" s="35" t="s">
        <v>17</v>
      </c>
      <c r="N111" s="35" t="s">
        <v>18</v>
      </c>
      <c r="O111" s="35" t="s">
        <v>19</v>
      </c>
      <c r="P111" s="35" t="s">
        <v>20</v>
      </c>
      <c r="Q111" s="35" t="s">
        <v>21</v>
      </c>
      <c r="R111" s="35" t="s">
        <v>22</v>
      </c>
      <c r="S111" s="35" t="s">
        <v>23</v>
      </c>
      <c r="T111" s="35" t="s">
        <v>24</v>
      </c>
      <c r="U111" s="35" t="s">
        <v>25</v>
      </c>
      <c r="V111" s="35" t="s">
        <v>26</v>
      </c>
      <c r="W111" s="35" t="s">
        <v>9</v>
      </c>
      <c r="X111" s="35" t="s">
        <v>27</v>
      </c>
      <c r="Y111" s="30"/>
      <c r="Z111" s="30"/>
      <c r="AA111" s="30"/>
      <c r="AB111" s="30"/>
      <c r="AC111" s="30"/>
    </row>
    <row r="112" spans="1:29" x14ac:dyDescent="0.25">
      <c r="A112" s="8">
        <v>44417</v>
      </c>
      <c r="B112" s="3" t="s">
        <v>71</v>
      </c>
      <c r="C112" s="3" t="s">
        <v>216</v>
      </c>
      <c r="D112" s="6">
        <v>1689</v>
      </c>
      <c r="E112" s="11">
        <v>392.6</v>
      </c>
      <c r="F112" s="22">
        <v>392.6</v>
      </c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>
        <v>0</v>
      </c>
      <c r="W112" s="22">
        <f>SUM(F112:V112)</f>
        <v>392.6</v>
      </c>
      <c r="X112" s="24"/>
      <c r="Y112" s="2"/>
      <c r="Z112" s="2"/>
      <c r="AA112" s="2"/>
      <c r="AB112" s="2"/>
      <c r="AC112" s="2"/>
    </row>
    <row r="113" spans="1:29" x14ac:dyDescent="0.25">
      <c r="A113" s="8">
        <v>44417</v>
      </c>
      <c r="B113" s="3" t="s">
        <v>71</v>
      </c>
      <c r="C113" s="3" t="s">
        <v>217</v>
      </c>
      <c r="D113" s="6">
        <v>1689</v>
      </c>
      <c r="E113" s="11">
        <v>19.98</v>
      </c>
      <c r="F113" s="22"/>
      <c r="G113" s="22">
        <v>19.98</v>
      </c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>
        <v>0</v>
      </c>
      <c r="W113" s="22">
        <f t="shared" ref="W113:W129" si="8">SUM(F113:V113)</f>
        <v>19.98</v>
      </c>
      <c r="X113" s="24"/>
      <c r="Y113" s="2"/>
      <c r="Z113" s="2"/>
      <c r="AA113" s="2"/>
      <c r="AB113" s="2"/>
      <c r="AC113" s="2"/>
    </row>
    <row r="114" spans="1:29" x14ac:dyDescent="0.25">
      <c r="A114" s="8">
        <v>44417</v>
      </c>
      <c r="B114" s="3" t="s">
        <v>218</v>
      </c>
      <c r="C114" s="3" t="s">
        <v>219</v>
      </c>
      <c r="D114" s="6">
        <v>1687</v>
      </c>
      <c r="E114" s="11">
        <v>35</v>
      </c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>
        <v>35</v>
      </c>
      <c r="S114" s="22"/>
      <c r="T114" s="22"/>
      <c r="U114" s="22"/>
      <c r="V114" s="22">
        <v>0</v>
      </c>
      <c r="W114" s="22">
        <f t="shared" si="8"/>
        <v>35</v>
      </c>
      <c r="X114" s="24"/>
      <c r="Y114" s="2"/>
      <c r="Z114" s="2"/>
      <c r="AA114" s="2"/>
      <c r="AB114" s="2"/>
      <c r="AC114" s="2"/>
    </row>
    <row r="115" spans="1:29" x14ac:dyDescent="0.25">
      <c r="A115" s="8">
        <v>44419</v>
      </c>
      <c r="B115" s="3" t="s">
        <v>131</v>
      </c>
      <c r="C115" s="3" t="s">
        <v>220</v>
      </c>
      <c r="D115" s="6">
        <v>1697</v>
      </c>
      <c r="E115" s="11">
        <v>157.68</v>
      </c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>
        <v>157.68</v>
      </c>
      <c r="Q115" s="22"/>
      <c r="R115" s="22"/>
      <c r="S115" s="22"/>
      <c r="T115" s="22"/>
      <c r="U115" s="22"/>
      <c r="V115" s="22">
        <v>0</v>
      </c>
      <c r="W115" s="22">
        <f t="shared" si="8"/>
        <v>157.68</v>
      </c>
      <c r="X115" s="24"/>
      <c r="Y115" s="2"/>
      <c r="Z115" s="2"/>
      <c r="AA115" s="2"/>
      <c r="AB115" s="2"/>
      <c r="AC115" s="2"/>
    </row>
    <row r="116" spans="1:29" x14ac:dyDescent="0.25">
      <c r="A116" s="8">
        <v>44419</v>
      </c>
      <c r="B116" s="3" t="s">
        <v>133</v>
      </c>
      <c r="C116" s="3" t="s">
        <v>221</v>
      </c>
      <c r="D116" s="6">
        <v>1691</v>
      </c>
      <c r="E116" s="11">
        <v>25</v>
      </c>
      <c r="F116" s="22"/>
      <c r="G116" s="22"/>
      <c r="H116" s="22"/>
      <c r="I116" s="22"/>
      <c r="J116" s="22"/>
      <c r="K116" s="22"/>
      <c r="L116" s="22"/>
      <c r="M116" s="22"/>
      <c r="N116" s="22">
        <v>25</v>
      </c>
      <c r="O116" s="22"/>
      <c r="P116" s="22"/>
      <c r="Q116" s="22"/>
      <c r="R116" s="22"/>
      <c r="S116" s="22"/>
      <c r="T116" s="22"/>
      <c r="U116" s="22"/>
      <c r="V116" s="22">
        <v>0</v>
      </c>
      <c r="W116" s="22">
        <f t="shared" si="8"/>
        <v>25</v>
      </c>
      <c r="X116" s="24"/>
      <c r="Y116" s="2"/>
      <c r="Z116" s="2"/>
      <c r="AA116" s="2"/>
      <c r="AB116" s="2"/>
      <c r="AC116" s="2"/>
    </row>
    <row r="117" spans="1:29" x14ac:dyDescent="0.25">
      <c r="A117" s="8">
        <v>44420</v>
      </c>
      <c r="B117" s="3" t="s">
        <v>113</v>
      </c>
      <c r="C117" s="3" t="s">
        <v>222</v>
      </c>
      <c r="D117" s="6">
        <v>1695</v>
      </c>
      <c r="E117" s="11">
        <v>2.95</v>
      </c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>
        <v>2.46</v>
      </c>
      <c r="S117" s="22"/>
      <c r="T117" s="22"/>
      <c r="U117" s="22"/>
      <c r="V117" s="22">
        <v>0.49</v>
      </c>
      <c r="W117" s="22">
        <f t="shared" si="8"/>
        <v>2.95</v>
      </c>
      <c r="X117" s="24" t="s">
        <v>204</v>
      </c>
      <c r="Y117" s="2"/>
      <c r="Z117" s="2"/>
      <c r="AA117" s="2"/>
      <c r="AB117" s="2"/>
      <c r="AC117" s="2"/>
    </row>
    <row r="118" spans="1:29" x14ac:dyDescent="0.25">
      <c r="A118" s="8">
        <v>44420</v>
      </c>
      <c r="B118" s="3" t="s">
        <v>100</v>
      </c>
      <c r="C118" s="3" t="s">
        <v>223</v>
      </c>
      <c r="D118" s="6">
        <v>1695</v>
      </c>
      <c r="E118" s="11">
        <v>20</v>
      </c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>
        <v>16.670000000000002</v>
      </c>
      <c r="S118" s="22"/>
      <c r="T118" s="22"/>
      <c r="U118" s="22"/>
      <c r="V118" s="22">
        <v>3.33</v>
      </c>
      <c r="W118" s="22">
        <f t="shared" si="8"/>
        <v>20</v>
      </c>
      <c r="X118" s="24" t="s">
        <v>211</v>
      </c>
      <c r="Y118" s="2"/>
      <c r="Z118" s="2"/>
      <c r="AA118" s="2"/>
      <c r="AB118" s="2"/>
      <c r="AC118" s="2"/>
    </row>
    <row r="119" spans="1:29" x14ac:dyDescent="0.25">
      <c r="A119" s="8">
        <v>44420</v>
      </c>
      <c r="B119" s="3" t="s">
        <v>100</v>
      </c>
      <c r="C119" s="3" t="s">
        <v>224</v>
      </c>
      <c r="D119" s="6">
        <v>1695</v>
      </c>
      <c r="E119" s="11">
        <v>7.99</v>
      </c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>
        <v>6.66</v>
      </c>
      <c r="S119" s="22"/>
      <c r="T119" s="22"/>
      <c r="U119" s="22"/>
      <c r="V119" s="22">
        <v>1.33</v>
      </c>
      <c r="W119" s="22">
        <f t="shared" si="8"/>
        <v>7.99</v>
      </c>
      <c r="X119" s="24" t="s">
        <v>234</v>
      </c>
      <c r="Y119" s="2"/>
      <c r="Z119" s="2"/>
      <c r="AA119" s="2"/>
      <c r="AB119" s="2"/>
      <c r="AC119" s="2"/>
    </row>
    <row r="120" spans="1:29" x14ac:dyDescent="0.25">
      <c r="A120" s="8">
        <v>44420</v>
      </c>
      <c r="B120" s="3" t="s">
        <v>141</v>
      </c>
      <c r="C120" s="3" t="s">
        <v>225</v>
      </c>
      <c r="D120" s="6">
        <v>1695</v>
      </c>
      <c r="E120" s="11">
        <v>96</v>
      </c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>
        <v>80</v>
      </c>
      <c r="S120" s="22"/>
      <c r="T120" s="22"/>
      <c r="U120" s="22"/>
      <c r="V120" s="22">
        <v>16</v>
      </c>
      <c r="W120" s="22">
        <f t="shared" si="8"/>
        <v>96</v>
      </c>
      <c r="X120" s="24" t="s">
        <v>171</v>
      </c>
      <c r="Y120" s="2"/>
      <c r="Z120" s="2"/>
      <c r="AA120" s="2"/>
      <c r="AB120" s="2"/>
      <c r="AC120" s="2"/>
    </row>
    <row r="121" spans="1:29" x14ac:dyDescent="0.25">
      <c r="A121" s="8">
        <v>44420</v>
      </c>
      <c r="B121" s="3" t="s">
        <v>113</v>
      </c>
      <c r="C121" s="3" t="s">
        <v>226</v>
      </c>
      <c r="D121" s="6">
        <v>1695</v>
      </c>
      <c r="E121" s="11">
        <v>4.47</v>
      </c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>
        <v>3.73</v>
      </c>
      <c r="S121" s="22"/>
      <c r="T121" s="22"/>
      <c r="U121" s="22"/>
      <c r="V121" s="22">
        <v>0.74</v>
      </c>
      <c r="W121" s="22">
        <f t="shared" si="8"/>
        <v>4.47</v>
      </c>
      <c r="X121" s="24" t="s">
        <v>204</v>
      </c>
      <c r="Y121" s="2"/>
      <c r="Z121" s="2"/>
      <c r="AA121" s="2"/>
      <c r="AB121" s="2"/>
      <c r="AC121" s="2"/>
    </row>
    <row r="122" spans="1:29" x14ac:dyDescent="0.25">
      <c r="A122" s="8">
        <v>44420</v>
      </c>
      <c r="B122" s="3" t="s">
        <v>227</v>
      </c>
      <c r="C122" s="3" t="s">
        <v>228</v>
      </c>
      <c r="D122" s="6">
        <v>1695</v>
      </c>
      <c r="E122" s="11">
        <v>8</v>
      </c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>
        <v>6.67</v>
      </c>
      <c r="S122" s="22"/>
      <c r="T122" s="22"/>
      <c r="U122" s="22"/>
      <c r="V122" s="22">
        <v>1.33</v>
      </c>
      <c r="W122" s="22">
        <f t="shared" si="8"/>
        <v>8</v>
      </c>
      <c r="X122" s="24" t="s">
        <v>207</v>
      </c>
      <c r="Y122" s="2"/>
      <c r="Z122" s="2"/>
      <c r="AA122" s="2"/>
      <c r="AB122" s="2"/>
      <c r="AC122" s="2"/>
    </row>
    <row r="123" spans="1:29" x14ac:dyDescent="0.25">
      <c r="A123" s="8">
        <v>44420</v>
      </c>
      <c r="B123" s="3" t="s">
        <v>229</v>
      </c>
      <c r="C123" s="3" t="s">
        <v>230</v>
      </c>
      <c r="D123" s="6">
        <v>1695</v>
      </c>
      <c r="E123" s="11">
        <v>11.66</v>
      </c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>
        <v>9.7200000000000006</v>
      </c>
      <c r="S123" s="22"/>
      <c r="T123" s="22"/>
      <c r="U123" s="22"/>
      <c r="V123" s="22">
        <v>1.94</v>
      </c>
      <c r="W123" s="22">
        <f t="shared" si="8"/>
        <v>11.66</v>
      </c>
      <c r="X123" s="24" t="s">
        <v>233</v>
      </c>
      <c r="Y123" s="2"/>
      <c r="Z123" s="2"/>
      <c r="AA123" s="2"/>
      <c r="AB123" s="2"/>
      <c r="AC123" s="2"/>
    </row>
    <row r="124" spans="1:29" x14ac:dyDescent="0.25">
      <c r="A124" s="8">
        <v>44420</v>
      </c>
      <c r="B124" s="3" t="s">
        <v>113</v>
      </c>
      <c r="C124" s="3" t="s">
        <v>231</v>
      </c>
      <c r="D124" s="6">
        <v>1695</v>
      </c>
      <c r="E124" s="11">
        <v>3.45</v>
      </c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>
        <v>2.88</v>
      </c>
      <c r="S124" s="22"/>
      <c r="T124" s="22"/>
      <c r="U124" s="22"/>
      <c r="V124" s="22">
        <v>0.56999999999999995</v>
      </c>
      <c r="W124" s="22">
        <f t="shared" si="8"/>
        <v>3.4499999999999997</v>
      </c>
      <c r="X124" s="24" t="s">
        <v>204</v>
      </c>
      <c r="Y124" s="2"/>
      <c r="Z124" s="2"/>
      <c r="AA124" s="2"/>
      <c r="AB124" s="2"/>
      <c r="AC124" s="2"/>
    </row>
    <row r="125" spans="1:29" x14ac:dyDescent="0.25">
      <c r="A125" s="8">
        <v>44420</v>
      </c>
      <c r="B125" s="3" t="s">
        <v>106</v>
      </c>
      <c r="C125" s="3" t="s">
        <v>232</v>
      </c>
      <c r="D125" s="6">
        <v>1695</v>
      </c>
      <c r="E125" s="11">
        <v>4.07</v>
      </c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>
        <v>3.39</v>
      </c>
      <c r="S125" s="22"/>
      <c r="T125" s="22"/>
      <c r="U125" s="22"/>
      <c r="V125" s="22">
        <v>0.68</v>
      </c>
      <c r="W125" s="22">
        <f t="shared" si="8"/>
        <v>4.07</v>
      </c>
      <c r="X125" s="24" t="s">
        <v>209</v>
      </c>
      <c r="Y125" s="2"/>
      <c r="Z125" s="2"/>
      <c r="AA125" s="2"/>
      <c r="AB125" s="2"/>
      <c r="AC125" s="2"/>
    </row>
    <row r="126" spans="1:29" s="72" customFormat="1" x14ac:dyDescent="0.25">
      <c r="A126" s="65">
        <v>44420</v>
      </c>
      <c r="B126" s="66" t="s">
        <v>235</v>
      </c>
      <c r="C126" s="66" t="s">
        <v>236</v>
      </c>
      <c r="D126" s="67">
        <v>1696</v>
      </c>
      <c r="E126" s="68">
        <v>37.119999999999997</v>
      </c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>
        <v>37.119999999999997</v>
      </c>
      <c r="S126" s="69"/>
      <c r="T126" s="69"/>
      <c r="U126" s="69"/>
      <c r="V126" s="69">
        <v>0</v>
      </c>
      <c r="W126" s="69">
        <f t="shared" si="8"/>
        <v>37.119999999999997</v>
      </c>
      <c r="X126" s="70"/>
      <c r="Y126" s="71"/>
      <c r="Z126" s="71"/>
      <c r="AA126" s="71"/>
      <c r="AB126" s="71"/>
      <c r="AC126" s="71"/>
    </row>
    <row r="127" spans="1:29" x14ac:dyDescent="0.25">
      <c r="A127" s="8">
        <v>44424</v>
      </c>
      <c r="B127" s="3" t="s">
        <v>28</v>
      </c>
      <c r="C127" s="3" t="s">
        <v>237</v>
      </c>
      <c r="D127" s="6" t="s">
        <v>29</v>
      </c>
      <c r="E127" s="11">
        <v>16.309999999999999</v>
      </c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>
        <v>15.53</v>
      </c>
      <c r="Q127" s="22"/>
      <c r="R127" s="22"/>
      <c r="S127" s="22"/>
      <c r="T127" s="22"/>
      <c r="U127" s="22"/>
      <c r="V127" s="22">
        <v>0.78</v>
      </c>
      <c r="W127" s="22">
        <f t="shared" si="8"/>
        <v>16.309999999999999</v>
      </c>
      <c r="X127" s="24" t="s">
        <v>30</v>
      </c>
      <c r="Y127" s="2"/>
      <c r="Z127" s="2"/>
      <c r="AA127" s="2"/>
      <c r="AB127" s="2"/>
      <c r="AC127" s="2"/>
    </row>
    <row r="128" spans="1:29" x14ac:dyDescent="0.25">
      <c r="A128" s="8">
        <v>44424</v>
      </c>
      <c r="B128" s="3" t="s">
        <v>238</v>
      </c>
      <c r="C128" s="3" t="s">
        <v>239</v>
      </c>
      <c r="D128" s="6">
        <v>1694</v>
      </c>
      <c r="E128" s="11">
        <v>2535.6</v>
      </c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>
        <v>2113</v>
      </c>
      <c r="S128" s="22"/>
      <c r="T128" s="22"/>
      <c r="U128" s="22"/>
      <c r="V128" s="22">
        <v>422.6</v>
      </c>
      <c r="W128" s="22">
        <f t="shared" si="8"/>
        <v>2535.6</v>
      </c>
      <c r="X128" s="24" t="s">
        <v>240</v>
      </c>
      <c r="Y128" s="2"/>
      <c r="Z128" s="2"/>
      <c r="AA128" s="2"/>
      <c r="AB128" s="2"/>
      <c r="AC128" s="2"/>
    </row>
    <row r="129" spans="1:29" x14ac:dyDescent="0.25">
      <c r="A129" s="8">
        <v>44432</v>
      </c>
      <c r="B129" s="3" t="s">
        <v>241</v>
      </c>
      <c r="C129" s="3" t="s">
        <v>242</v>
      </c>
      <c r="D129" s="6">
        <v>1688</v>
      </c>
      <c r="E129" s="11">
        <v>350</v>
      </c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>
        <v>350</v>
      </c>
      <c r="S129" s="22"/>
      <c r="T129" s="22"/>
      <c r="U129" s="22"/>
      <c r="V129" s="22">
        <v>0</v>
      </c>
      <c r="W129" s="22">
        <f t="shared" si="8"/>
        <v>350</v>
      </c>
      <c r="X129" s="24"/>
      <c r="Y129" s="2"/>
      <c r="Z129" s="2"/>
      <c r="AA129" s="2"/>
      <c r="AB129" s="2"/>
      <c r="AC129" s="2"/>
    </row>
    <row r="130" spans="1:29" s="39" customFormat="1" x14ac:dyDescent="0.25">
      <c r="A130" s="41"/>
      <c r="B130" s="37"/>
      <c r="C130" s="37"/>
      <c r="D130" s="38"/>
      <c r="E130" s="42">
        <f t="shared" ref="E130:W130" si="9">SUM(E112:E129)</f>
        <v>3727.88</v>
      </c>
      <c r="F130" s="42">
        <f t="shared" si="9"/>
        <v>392.6</v>
      </c>
      <c r="G130" s="42">
        <f t="shared" si="9"/>
        <v>19.98</v>
      </c>
      <c r="H130" s="42">
        <f t="shared" si="9"/>
        <v>0</v>
      </c>
      <c r="I130" s="42">
        <f t="shared" si="9"/>
        <v>0</v>
      </c>
      <c r="J130" s="42">
        <f t="shared" si="9"/>
        <v>0</v>
      </c>
      <c r="K130" s="42">
        <f t="shared" si="9"/>
        <v>0</v>
      </c>
      <c r="L130" s="42">
        <f t="shared" si="9"/>
        <v>0</v>
      </c>
      <c r="M130" s="42">
        <f t="shared" si="9"/>
        <v>0</v>
      </c>
      <c r="N130" s="42">
        <f t="shared" si="9"/>
        <v>25</v>
      </c>
      <c r="O130" s="42">
        <f t="shared" si="9"/>
        <v>0</v>
      </c>
      <c r="P130" s="42">
        <f t="shared" si="9"/>
        <v>173.21</v>
      </c>
      <c r="Q130" s="42">
        <f t="shared" si="9"/>
        <v>0</v>
      </c>
      <c r="R130" s="42">
        <f t="shared" si="9"/>
        <v>2667.3</v>
      </c>
      <c r="S130" s="42">
        <f t="shared" si="9"/>
        <v>0</v>
      </c>
      <c r="T130" s="42">
        <f t="shared" si="9"/>
        <v>0</v>
      </c>
      <c r="U130" s="42">
        <f t="shared" si="9"/>
        <v>0</v>
      </c>
      <c r="V130" s="42">
        <f t="shared" si="9"/>
        <v>449.79</v>
      </c>
      <c r="W130" s="42">
        <f t="shared" si="9"/>
        <v>3727.88</v>
      </c>
      <c r="X130" s="38"/>
      <c r="Y130" s="37"/>
      <c r="Z130" s="37"/>
      <c r="AA130" s="37"/>
      <c r="AB130" s="37"/>
      <c r="AC130" s="37"/>
    </row>
    <row r="131" spans="1:29" s="60" customFormat="1" x14ac:dyDescent="0.25">
      <c r="A131" s="56"/>
      <c r="B131" s="57"/>
      <c r="C131" s="57"/>
      <c r="D131" s="58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58"/>
      <c r="Y131" s="57"/>
      <c r="Z131" s="57"/>
      <c r="AA131" s="57"/>
      <c r="AB131" s="57"/>
      <c r="AC131" s="57"/>
    </row>
    <row r="132" spans="1:29" s="32" customFormat="1" ht="21" x14ac:dyDescent="0.35">
      <c r="A132" s="29" t="s">
        <v>243</v>
      </c>
      <c r="B132" s="30"/>
      <c r="C132" s="30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0"/>
      <c r="Z132" s="30"/>
      <c r="AA132" s="30"/>
      <c r="AB132" s="30"/>
      <c r="AC132" s="30"/>
    </row>
    <row r="133" spans="1:29" s="32" customFormat="1" x14ac:dyDescent="0.25">
      <c r="A133" s="33" t="s">
        <v>5</v>
      </c>
      <c r="B133" s="34" t="s">
        <v>6</v>
      </c>
      <c r="C133" s="34" t="s">
        <v>7</v>
      </c>
      <c r="D133" s="35" t="s">
        <v>8</v>
      </c>
      <c r="E133" s="35" t="s">
        <v>9</v>
      </c>
      <c r="F133" s="35" t="s">
        <v>10</v>
      </c>
      <c r="G133" s="35" t="s">
        <v>11</v>
      </c>
      <c r="H133" s="35" t="s">
        <v>12</v>
      </c>
      <c r="I133" s="35" t="s">
        <v>13</v>
      </c>
      <c r="J133" s="35" t="s">
        <v>14</v>
      </c>
      <c r="K133" s="35" t="s">
        <v>15</v>
      </c>
      <c r="L133" s="35" t="s">
        <v>16</v>
      </c>
      <c r="M133" s="35" t="s">
        <v>17</v>
      </c>
      <c r="N133" s="35" t="s">
        <v>18</v>
      </c>
      <c r="O133" s="35" t="s">
        <v>19</v>
      </c>
      <c r="P133" s="35" t="s">
        <v>20</v>
      </c>
      <c r="Q133" s="35" t="s">
        <v>21</v>
      </c>
      <c r="R133" s="35" t="s">
        <v>22</v>
      </c>
      <c r="S133" s="35" t="s">
        <v>23</v>
      </c>
      <c r="T133" s="35" t="s">
        <v>24</v>
      </c>
      <c r="U133" s="35" t="s">
        <v>25</v>
      </c>
      <c r="V133" s="35" t="s">
        <v>26</v>
      </c>
      <c r="W133" s="35" t="s">
        <v>9</v>
      </c>
      <c r="X133" s="35" t="s">
        <v>27</v>
      </c>
      <c r="Y133" s="30"/>
      <c r="Z133" s="30"/>
      <c r="AA133" s="30"/>
      <c r="AB133" s="30"/>
      <c r="AC133" s="30"/>
    </row>
    <row r="134" spans="1:29" x14ac:dyDescent="0.25">
      <c r="A134" s="8">
        <v>44441</v>
      </c>
      <c r="B134" s="3" t="s">
        <v>28</v>
      </c>
      <c r="C134" s="3" t="s">
        <v>125</v>
      </c>
      <c r="D134" s="6" t="s">
        <v>29</v>
      </c>
      <c r="E134" s="11">
        <v>13.95</v>
      </c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>
        <v>13.29</v>
      </c>
      <c r="R134" s="22"/>
      <c r="S134" s="22"/>
      <c r="T134" s="22"/>
      <c r="U134" s="22"/>
      <c r="V134" s="22">
        <v>0.66</v>
      </c>
      <c r="W134" s="22">
        <f>SUM(F134:V134)</f>
        <v>13.95</v>
      </c>
      <c r="X134" s="24" t="s">
        <v>30</v>
      </c>
      <c r="Y134" s="2"/>
      <c r="Z134" s="2"/>
      <c r="AA134" s="2"/>
      <c r="AB134" s="2"/>
      <c r="AC134" s="2"/>
    </row>
    <row r="135" spans="1:29" x14ac:dyDescent="0.25">
      <c r="A135" s="8">
        <v>44441</v>
      </c>
      <c r="B135" s="3" t="s">
        <v>28</v>
      </c>
      <c r="C135" s="3" t="s">
        <v>84</v>
      </c>
      <c r="D135" s="6" t="s">
        <v>29</v>
      </c>
      <c r="E135" s="11">
        <v>39.770000000000003</v>
      </c>
      <c r="F135" s="22"/>
      <c r="G135" s="22"/>
      <c r="H135" s="22"/>
      <c r="I135" s="22"/>
      <c r="J135" s="22"/>
      <c r="K135" s="22"/>
      <c r="L135" s="22"/>
      <c r="M135" s="22"/>
      <c r="N135" s="22"/>
      <c r="O135" s="22">
        <v>37.880000000000003</v>
      </c>
      <c r="P135" s="22"/>
      <c r="Q135" s="22"/>
      <c r="R135" s="22"/>
      <c r="S135" s="22"/>
      <c r="T135" s="22"/>
      <c r="U135" s="22"/>
      <c r="V135" s="22">
        <v>1.89</v>
      </c>
      <c r="W135" s="22">
        <f t="shared" ref="W135:W147" si="10">SUM(F135:V135)</f>
        <v>39.770000000000003</v>
      </c>
      <c r="X135" s="24" t="s">
        <v>30</v>
      </c>
      <c r="Y135" s="2"/>
      <c r="Z135" s="2"/>
      <c r="AA135" s="2"/>
      <c r="AB135" s="2"/>
      <c r="AC135" s="2"/>
    </row>
    <row r="136" spans="1:29" x14ac:dyDescent="0.25">
      <c r="A136" s="8">
        <v>44442</v>
      </c>
      <c r="B136" s="3" t="s">
        <v>244</v>
      </c>
      <c r="C136" s="3" t="s">
        <v>245</v>
      </c>
      <c r="D136" s="6">
        <v>1692</v>
      </c>
      <c r="E136" s="11">
        <v>90.14</v>
      </c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>
        <v>76.78</v>
      </c>
      <c r="U136" s="22"/>
      <c r="V136" s="22">
        <v>13.36</v>
      </c>
      <c r="W136" s="22">
        <f t="shared" si="10"/>
        <v>90.14</v>
      </c>
      <c r="X136" s="24" t="s">
        <v>246</v>
      </c>
      <c r="Y136" s="2"/>
      <c r="Z136" s="2"/>
      <c r="AA136" s="2"/>
      <c r="AB136" s="2"/>
      <c r="AC136" s="2"/>
    </row>
    <row r="137" spans="1:29" x14ac:dyDescent="0.25">
      <c r="A137" s="8">
        <v>44447</v>
      </c>
      <c r="B137" s="3" t="s">
        <v>44</v>
      </c>
      <c r="C137" s="3" t="s">
        <v>247</v>
      </c>
      <c r="D137" s="6">
        <v>1693</v>
      </c>
      <c r="E137" s="11">
        <v>240</v>
      </c>
      <c r="F137" s="22"/>
      <c r="G137" s="22"/>
      <c r="H137" s="22"/>
      <c r="I137" s="22"/>
      <c r="J137" s="22">
        <v>200</v>
      </c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>
        <v>40</v>
      </c>
      <c r="W137" s="22">
        <f t="shared" si="10"/>
        <v>240</v>
      </c>
      <c r="X137" s="24" t="s">
        <v>45</v>
      </c>
      <c r="Y137" s="2"/>
      <c r="Z137" s="2"/>
      <c r="AA137" s="2"/>
      <c r="AB137" s="2"/>
      <c r="AC137" s="2"/>
    </row>
    <row r="138" spans="1:29" x14ac:dyDescent="0.25">
      <c r="A138" s="8">
        <v>44455</v>
      </c>
      <c r="B138" s="3" t="s">
        <v>28</v>
      </c>
      <c r="C138" s="3" t="s">
        <v>125</v>
      </c>
      <c r="D138" s="6" t="s">
        <v>29</v>
      </c>
      <c r="E138" s="11">
        <v>14.43</v>
      </c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>
        <v>13.74</v>
      </c>
      <c r="R138" s="22"/>
      <c r="S138" s="22"/>
      <c r="T138" s="22"/>
      <c r="U138" s="22"/>
      <c r="V138" s="22">
        <v>0.69</v>
      </c>
      <c r="W138" s="22">
        <f t="shared" si="10"/>
        <v>14.43</v>
      </c>
      <c r="X138" s="24" t="s">
        <v>30</v>
      </c>
      <c r="Y138" s="2"/>
      <c r="Z138" s="2"/>
      <c r="AA138" s="2"/>
      <c r="AB138" s="2"/>
      <c r="AC138" s="2"/>
    </row>
    <row r="139" spans="1:29" x14ac:dyDescent="0.25">
      <c r="A139" s="8">
        <v>44455</v>
      </c>
      <c r="B139" s="3" t="s">
        <v>28</v>
      </c>
      <c r="C139" s="3" t="s">
        <v>85</v>
      </c>
      <c r="D139" s="6" t="s">
        <v>29</v>
      </c>
      <c r="E139" s="11">
        <v>16.93</v>
      </c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>
        <v>16.12</v>
      </c>
      <c r="Q139" s="22"/>
      <c r="R139" s="22"/>
      <c r="S139" s="22"/>
      <c r="T139" s="22"/>
      <c r="U139" s="22"/>
      <c r="V139" s="22">
        <v>0.81</v>
      </c>
      <c r="W139" s="22">
        <f t="shared" si="10"/>
        <v>16.93</v>
      </c>
      <c r="X139" s="24" t="s">
        <v>30</v>
      </c>
      <c r="Y139" s="2"/>
      <c r="Z139" s="2"/>
      <c r="AA139" s="2"/>
      <c r="AB139" s="2"/>
      <c r="AC139" s="2"/>
    </row>
    <row r="140" spans="1:29" x14ac:dyDescent="0.25">
      <c r="A140" s="8">
        <v>44455</v>
      </c>
      <c r="B140" s="3" t="s">
        <v>28</v>
      </c>
      <c r="C140" s="3" t="s">
        <v>84</v>
      </c>
      <c r="D140" s="6" t="s">
        <v>29</v>
      </c>
      <c r="E140" s="11">
        <v>43.06</v>
      </c>
      <c r="F140" s="22"/>
      <c r="G140" s="22"/>
      <c r="H140" s="22"/>
      <c r="I140" s="22"/>
      <c r="J140" s="22"/>
      <c r="K140" s="22"/>
      <c r="L140" s="22"/>
      <c r="M140" s="22"/>
      <c r="N140" s="22"/>
      <c r="O140" s="22">
        <v>41.01</v>
      </c>
      <c r="P140" s="22"/>
      <c r="Q140" s="22"/>
      <c r="R140" s="22"/>
      <c r="S140" s="22"/>
      <c r="T140" s="22"/>
      <c r="U140" s="22"/>
      <c r="V140" s="22">
        <v>2.0499999999999998</v>
      </c>
      <c r="W140" s="22">
        <f t="shared" si="10"/>
        <v>43.059999999999995</v>
      </c>
      <c r="X140" s="24" t="s">
        <v>30</v>
      </c>
      <c r="Y140" s="2"/>
      <c r="Z140" s="2"/>
      <c r="AA140" s="2"/>
      <c r="AB140" s="2"/>
      <c r="AC140" s="2"/>
    </row>
    <row r="141" spans="1:29" x14ac:dyDescent="0.25">
      <c r="A141" s="8">
        <v>44459</v>
      </c>
      <c r="B141" s="3" t="s">
        <v>248</v>
      </c>
      <c r="C141" s="3" t="s">
        <v>249</v>
      </c>
      <c r="D141" s="6" t="s">
        <v>39</v>
      </c>
      <c r="E141" s="11">
        <v>23.94</v>
      </c>
      <c r="F141" s="22"/>
      <c r="G141" s="22"/>
      <c r="H141" s="22"/>
      <c r="I141" s="22"/>
      <c r="J141" s="22"/>
      <c r="L141" s="22"/>
      <c r="M141" s="22"/>
      <c r="N141" s="22"/>
      <c r="O141" s="22"/>
      <c r="P141" s="22"/>
      <c r="Q141" s="22"/>
      <c r="R141" s="22">
        <v>23.94</v>
      </c>
      <c r="S141" s="22"/>
      <c r="T141" s="22"/>
      <c r="U141" s="22"/>
      <c r="V141" s="22">
        <v>0</v>
      </c>
      <c r="W141" s="22">
        <f t="shared" si="10"/>
        <v>23.94</v>
      </c>
      <c r="X141" s="24"/>
      <c r="Y141" s="2"/>
      <c r="Z141" s="2"/>
      <c r="AA141" s="2"/>
      <c r="AB141" s="2"/>
      <c r="AC141" s="2"/>
    </row>
    <row r="142" spans="1:29" x14ac:dyDescent="0.25">
      <c r="A142" s="8">
        <v>44459</v>
      </c>
      <c r="B142" s="3" t="s">
        <v>250</v>
      </c>
      <c r="C142" s="3" t="s">
        <v>251</v>
      </c>
      <c r="D142" s="6" t="s">
        <v>39</v>
      </c>
      <c r="E142" s="11">
        <v>55.99</v>
      </c>
      <c r="F142" s="22"/>
      <c r="G142" s="22"/>
      <c r="H142" s="22"/>
      <c r="I142" s="22"/>
      <c r="J142" s="22"/>
      <c r="K142" s="22">
        <v>46.66</v>
      </c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>
        <v>9.33</v>
      </c>
      <c r="W142" s="22">
        <f t="shared" si="10"/>
        <v>55.989999999999995</v>
      </c>
      <c r="X142" s="24" t="s">
        <v>256</v>
      </c>
      <c r="Y142" s="2"/>
      <c r="Z142" s="2"/>
      <c r="AA142" s="2"/>
      <c r="AB142" s="2"/>
      <c r="AC142" s="2"/>
    </row>
    <row r="143" spans="1:29" x14ac:dyDescent="0.25">
      <c r="A143" s="8">
        <v>44459</v>
      </c>
      <c r="B143" s="3" t="s">
        <v>250</v>
      </c>
      <c r="C143" s="3" t="s">
        <v>252</v>
      </c>
      <c r="D143" s="6" t="s">
        <v>39</v>
      </c>
      <c r="E143" s="11">
        <v>55.99</v>
      </c>
      <c r="F143" s="22"/>
      <c r="G143" s="22"/>
      <c r="H143" s="22"/>
      <c r="I143" s="22"/>
      <c r="J143" s="22"/>
      <c r="K143" s="22">
        <v>46.66</v>
      </c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>
        <v>9.33</v>
      </c>
      <c r="W143" s="22">
        <f t="shared" si="10"/>
        <v>55.989999999999995</v>
      </c>
      <c r="X143" s="24" t="s">
        <v>256</v>
      </c>
      <c r="Y143" s="2"/>
      <c r="Z143" s="2"/>
      <c r="AA143" s="2"/>
      <c r="AB143" s="2"/>
      <c r="AC143" s="2"/>
    </row>
    <row r="144" spans="1:29" x14ac:dyDescent="0.25">
      <c r="A144" s="8">
        <v>44459</v>
      </c>
      <c r="B144" s="3" t="s">
        <v>250</v>
      </c>
      <c r="C144" s="3" t="s">
        <v>253</v>
      </c>
      <c r="D144" s="6" t="s">
        <v>39</v>
      </c>
      <c r="E144" s="11">
        <v>33.99</v>
      </c>
      <c r="F144" s="22"/>
      <c r="G144" s="22"/>
      <c r="H144" s="22"/>
      <c r="I144" s="22"/>
      <c r="J144" s="22"/>
      <c r="K144" s="22">
        <v>28.33</v>
      </c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>
        <v>5.66</v>
      </c>
      <c r="W144" s="22">
        <f t="shared" si="10"/>
        <v>33.989999999999995</v>
      </c>
      <c r="X144" s="24" t="s">
        <v>256</v>
      </c>
      <c r="Y144" s="2"/>
      <c r="Z144" s="2"/>
      <c r="AA144" s="2"/>
      <c r="AB144" s="2"/>
      <c r="AC144" s="2"/>
    </row>
    <row r="145" spans="1:29" x14ac:dyDescent="0.25">
      <c r="A145" s="8">
        <v>44459</v>
      </c>
      <c r="B145" s="3" t="s">
        <v>254</v>
      </c>
      <c r="C145" s="3" t="s">
        <v>255</v>
      </c>
      <c r="D145" s="6" t="s">
        <v>39</v>
      </c>
      <c r="E145" s="11">
        <v>422</v>
      </c>
      <c r="F145" s="22"/>
      <c r="G145" s="22"/>
      <c r="H145" s="22"/>
      <c r="I145" s="22"/>
      <c r="J145" s="22"/>
      <c r="K145" s="22">
        <v>422</v>
      </c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>
        <v>0</v>
      </c>
      <c r="W145" s="22">
        <f t="shared" si="10"/>
        <v>422</v>
      </c>
      <c r="X145" s="24" t="s">
        <v>259</v>
      </c>
      <c r="Y145" s="2"/>
      <c r="Z145" s="2"/>
      <c r="AA145" s="2"/>
      <c r="AB145" s="2"/>
      <c r="AC145" s="2"/>
    </row>
    <row r="146" spans="1:29" x14ac:dyDescent="0.25">
      <c r="A146" s="8">
        <v>44461</v>
      </c>
      <c r="B146" s="3" t="s">
        <v>257</v>
      </c>
      <c r="C146" s="3" t="s">
        <v>258</v>
      </c>
      <c r="D146" s="6" t="s">
        <v>39</v>
      </c>
      <c r="E146" s="11">
        <v>43.2</v>
      </c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>
        <v>36</v>
      </c>
      <c r="S146" s="22"/>
      <c r="T146" s="22"/>
      <c r="U146" s="22"/>
      <c r="V146" s="22">
        <v>7.2</v>
      </c>
      <c r="W146" s="22">
        <f t="shared" si="10"/>
        <v>43.2</v>
      </c>
      <c r="X146" s="24" t="s">
        <v>210</v>
      </c>
      <c r="Y146" s="2"/>
      <c r="Z146" s="2"/>
      <c r="AA146" s="2"/>
      <c r="AB146" s="2"/>
      <c r="AC146" s="2"/>
    </row>
    <row r="147" spans="1:29" x14ac:dyDescent="0.25">
      <c r="A147" s="8">
        <v>44461</v>
      </c>
      <c r="B147" s="3" t="s">
        <v>139</v>
      </c>
      <c r="C147" s="3" t="s">
        <v>260</v>
      </c>
      <c r="D147" s="6" t="s">
        <v>39</v>
      </c>
      <c r="E147" s="11">
        <v>290</v>
      </c>
      <c r="F147" s="22"/>
      <c r="G147" s="22"/>
      <c r="H147" s="22"/>
      <c r="I147" s="22"/>
      <c r="J147" s="22"/>
      <c r="K147" s="22"/>
      <c r="L147" s="22"/>
      <c r="M147" s="22"/>
      <c r="N147" s="22">
        <v>290</v>
      </c>
      <c r="O147" s="22"/>
      <c r="P147" s="22"/>
      <c r="Q147" s="22"/>
      <c r="R147" s="22"/>
      <c r="S147" s="22"/>
      <c r="T147" s="22"/>
      <c r="U147" s="22"/>
      <c r="V147" s="22">
        <v>0</v>
      </c>
      <c r="W147" s="22">
        <f t="shared" si="10"/>
        <v>290</v>
      </c>
      <c r="X147" s="24"/>
      <c r="Y147" s="2"/>
      <c r="Z147" s="2"/>
      <c r="AA147" s="2"/>
      <c r="AB147" s="2"/>
      <c r="AC147" s="2"/>
    </row>
    <row r="148" spans="1:29" s="39" customFormat="1" x14ac:dyDescent="0.25">
      <c r="A148" s="41"/>
      <c r="B148" s="37"/>
      <c r="C148" s="37"/>
      <c r="D148" s="38"/>
      <c r="E148" s="42">
        <f t="shared" ref="E148:W148" si="11">SUM(E134:E147)</f>
        <v>1383.39</v>
      </c>
      <c r="F148" s="42">
        <f t="shared" si="11"/>
        <v>0</v>
      </c>
      <c r="G148" s="42">
        <f t="shared" si="11"/>
        <v>0</v>
      </c>
      <c r="H148" s="42">
        <f t="shared" si="11"/>
        <v>0</v>
      </c>
      <c r="I148" s="42">
        <f t="shared" si="11"/>
        <v>0</v>
      </c>
      <c r="J148" s="42">
        <f t="shared" si="11"/>
        <v>200</v>
      </c>
      <c r="K148" s="42">
        <f t="shared" si="11"/>
        <v>543.65</v>
      </c>
      <c r="L148" s="42">
        <f t="shared" si="11"/>
        <v>0</v>
      </c>
      <c r="M148" s="42">
        <f t="shared" si="11"/>
        <v>0</v>
      </c>
      <c r="N148" s="42">
        <f t="shared" si="11"/>
        <v>290</v>
      </c>
      <c r="O148" s="42">
        <f t="shared" si="11"/>
        <v>78.89</v>
      </c>
      <c r="P148" s="42">
        <f t="shared" si="11"/>
        <v>16.12</v>
      </c>
      <c r="Q148" s="42">
        <f t="shared" si="11"/>
        <v>27.03</v>
      </c>
      <c r="R148" s="42">
        <f t="shared" si="11"/>
        <v>59.94</v>
      </c>
      <c r="S148" s="42">
        <f t="shared" si="11"/>
        <v>0</v>
      </c>
      <c r="T148" s="42">
        <f t="shared" si="11"/>
        <v>76.78</v>
      </c>
      <c r="U148" s="42">
        <f t="shared" si="11"/>
        <v>0</v>
      </c>
      <c r="V148" s="42">
        <f t="shared" si="11"/>
        <v>90.97999999999999</v>
      </c>
      <c r="W148" s="42">
        <f t="shared" si="11"/>
        <v>1383.39</v>
      </c>
      <c r="X148" s="38"/>
      <c r="Y148" s="37"/>
      <c r="Z148" s="37"/>
      <c r="AA148" s="37"/>
      <c r="AB148" s="37"/>
      <c r="AC148" s="37"/>
    </row>
    <row r="149" spans="1:29" s="60" customFormat="1" x14ac:dyDescent="0.25">
      <c r="A149" s="56"/>
      <c r="B149" s="57"/>
      <c r="C149" s="57"/>
      <c r="D149" s="58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59"/>
      <c r="V149" s="59"/>
      <c r="W149" s="59"/>
      <c r="X149" s="58"/>
      <c r="Y149" s="57"/>
      <c r="Z149" s="57"/>
      <c r="AA149" s="57"/>
      <c r="AB149" s="57"/>
      <c r="AC149" s="57"/>
    </row>
    <row r="150" spans="1:29" s="32" customFormat="1" ht="21" x14ac:dyDescent="0.35">
      <c r="A150" s="29" t="s">
        <v>265</v>
      </c>
      <c r="B150" s="30"/>
      <c r="C150" s="30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0"/>
      <c r="Z150" s="30"/>
      <c r="AA150" s="30"/>
      <c r="AB150" s="30"/>
      <c r="AC150" s="30"/>
    </row>
    <row r="151" spans="1:29" s="32" customFormat="1" x14ac:dyDescent="0.25">
      <c r="A151" s="33" t="s">
        <v>5</v>
      </c>
      <c r="B151" s="34" t="s">
        <v>6</v>
      </c>
      <c r="C151" s="34" t="s">
        <v>7</v>
      </c>
      <c r="D151" s="35" t="s">
        <v>8</v>
      </c>
      <c r="E151" s="35" t="s">
        <v>9</v>
      </c>
      <c r="F151" s="35" t="s">
        <v>10</v>
      </c>
      <c r="G151" s="35" t="s">
        <v>11</v>
      </c>
      <c r="H151" s="35" t="s">
        <v>12</v>
      </c>
      <c r="I151" s="35" t="s">
        <v>13</v>
      </c>
      <c r="J151" s="35" t="s">
        <v>14</v>
      </c>
      <c r="K151" s="35" t="s">
        <v>15</v>
      </c>
      <c r="L151" s="35" t="s">
        <v>16</v>
      </c>
      <c r="M151" s="35" t="s">
        <v>17</v>
      </c>
      <c r="N151" s="35" t="s">
        <v>18</v>
      </c>
      <c r="O151" s="35" t="s">
        <v>19</v>
      </c>
      <c r="P151" s="35" t="s">
        <v>20</v>
      </c>
      <c r="Q151" s="35" t="s">
        <v>21</v>
      </c>
      <c r="R151" s="35" t="s">
        <v>22</v>
      </c>
      <c r="S151" s="35" t="s">
        <v>23</v>
      </c>
      <c r="T151" s="35" t="s">
        <v>24</v>
      </c>
      <c r="U151" s="35" t="s">
        <v>25</v>
      </c>
      <c r="V151" s="35" t="s">
        <v>26</v>
      </c>
      <c r="W151" s="35" t="s">
        <v>9</v>
      </c>
      <c r="X151" s="35" t="s">
        <v>27</v>
      </c>
      <c r="Y151" s="30"/>
      <c r="Z151" s="30"/>
      <c r="AA151" s="30"/>
      <c r="AB151" s="30"/>
      <c r="AC151" s="30"/>
    </row>
    <row r="152" spans="1:29" x14ac:dyDescent="0.25">
      <c r="A152" s="8">
        <v>44475</v>
      </c>
      <c r="B152" s="3" t="s">
        <v>31</v>
      </c>
      <c r="C152" s="3" t="s">
        <v>266</v>
      </c>
      <c r="D152" s="6" t="s">
        <v>39</v>
      </c>
      <c r="E152" s="11">
        <v>80</v>
      </c>
      <c r="F152" s="22"/>
      <c r="G152" s="22"/>
      <c r="H152" s="22"/>
      <c r="I152" s="22"/>
      <c r="J152" s="22"/>
      <c r="K152" s="22"/>
      <c r="L152" s="22"/>
      <c r="M152" s="22"/>
      <c r="N152" s="22">
        <v>80</v>
      </c>
      <c r="O152" s="22"/>
      <c r="P152" s="22"/>
      <c r="Q152" s="22"/>
      <c r="R152" s="22"/>
      <c r="S152" s="22"/>
      <c r="T152" s="22"/>
      <c r="U152" s="22"/>
      <c r="V152" s="22">
        <v>0</v>
      </c>
      <c r="W152" s="22">
        <f>SUM(F152:V152)</f>
        <v>80</v>
      </c>
      <c r="X152" s="24"/>
      <c r="Y152" s="2"/>
      <c r="Z152" s="2"/>
      <c r="AA152" s="2"/>
      <c r="AB152" s="2"/>
      <c r="AC152" s="2"/>
    </row>
    <row r="153" spans="1:29" x14ac:dyDescent="0.25">
      <c r="A153" s="8">
        <v>44475</v>
      </c>
      <c r="B153" s="3" t="s">
        <v>31</v>
      </c>
      <c r="C153" s="3" t="s">
        <v>267</v>
      </c>
      <c r="D153" s="6" t="s">
        <v>39</v>
      </c>
      <c r="E153" s="11">
        <v>175</v>
      </c>
      <c r="F153" s="22"/>
      <c r="G153" s="22"/>
      <c r="H153" s="22"/>
      <c r="I153" s="22"/>
      <c r="J153" s="22"/>
      <c r="K153" s="22"/>
      <c r="L153" s="22"/>
      <c r="M153" s="22"/>
      <c r="N153" s="22">
        <v>175</v>
      </c>
      <c r="O153" s="22"/>
      <c r="P153" s="22"/>
      <c r="Q153" s="22"/>
      <c r="R153" s="22"/>
      <c r="S153" s="22"/>
      <c r="T153" s="22"/>
      <c r="U153" s="22"/>
      <c r="V153" s="22">
        <v>0</v>
      </c>
      <c r="W153" s="22">
        <f t="shared" ref="W153:W175" si="12">SUM(F153:V153)</f>
        <v>175</v>
      </c>
      <c r="X153" s="24"/>
      <c r="Y153" s="2"/>
      <c r="Z153" s="2"/>
      <c r="AA153" s="2"/>
      <c r="AB153" s="2"/>
      <c r="AC153" s="2"/>
    </row>
    <row r="154" spans="1:29" x14ac:dyDescent="0.25">
      <c r="A154" s="8">
        <v>44480</v>
      </c>
      <c r="B154" s="3" t="s">
        <v>193</v>
      </c>
      <c r="C154" s="3" t="s">
        <v>268</v>
      </c>
      <c r="D154" s="6">
        <v>1702</v>
      </c>
      <c r="E154" s="11">
        <v>15</v>
      </c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>
        <v>12.5</v>
      </c>
      <c r="S154" s="22"/>
      <c r="T154" s="22"/>
      <c r="U154" s="22"/>
      <c r="V154" s="22">
        <v>2.5</v>
      </c>
      <c r="W154" s="22">
        <f t="shared" si="12"/>
        <v>15</v>
      </c>
      <c r="X154" s="24" t="s">
        <v>207</v>
      </c>
      <c r="Y154" s="2"/>
      <c r="Z154" s="2"/>
      <c r="AA154" s="2"/>
      <c r="AB154" s="2"/>
      <c r="AC154" s="2"/>
    </row>
    <row r="155" spans="1:29" x14ac:dyDescent="0.25">
      <c r="A155" s="8">
        <v>44480</v>
      </c>
      <c r="B155" s="3" t="s">
        <v>100</v>
      </c>
      <c r="C155" s="3" t="s">
        <v>269</v>
      </c>
      <c r="D155" s="6">
        <v>1702</v>
      </c>
      <c r="E155" s="11">
        <v>14.99</v>
      </c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>
        <v>12.49</v>
      </c>
      <c r="S155" s="22"/>
      <c r="T155" s="22"/>
      <c r="U155" s="22"/>
      <c r="V155" s="22">
        <v>2.5</v>
      </c>
      <c r="W155" s="22">
        <f t="shared" si="12"/>
        <v>14.99</v>
      </c>
      <c r="X155" s="24" t="s">
        <v>211</v>
      </c>
      <c r="Y155" s="2"/>
      <c r="Z155" s="2"/>
      <c r="AA155" s="2"/>
      <c r="AB155" s="2"/>
      <c r="AC155" s="2"/>
    </row>
    <row r="156" spans="1:29" x14ac:dyDescent="0.25">
      <c r="A156" s="8">
        <v>44480</v>
      </c>
      <c r="B156" s="3" t="s">
        <v>111</v>
      </c>
      <c r="C156" s="3" t="s">
        <v>189</v>
      </c>
      <c r="D156" s="6">
        <v>1702</v>
      </c>
      <c r="E156" s="11">
        <v>25.67</v>
      </c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>
        <v>21.39</v>
      </c>
      <c r="S156" s="22"/>
      <c r="T156" s="22"/>
      <c r="U156" s="22"/>
      <c r="V156" s="22">
        <v>4.28</v>
      </c>
      <c r="W156" s="22">
        <f t="shared" si="12"/>
        <v>25.67</v>
      </c>
      <c r="X156" s="6" t="s">
        <v>208</v>
      </c>
      <c r="Y156" s="2"/>
      <c r="Z156" s="2"/>
      <c r="AA156" s="2"/>
      <c r="AB156" s="2"/>
      <c r="AC156" s="2"/>
    </row>
    <row r="157" spans="1:29" x14ac:dyDescent="0.25">
      <c r="A157" s="8">
        <v>44480</v>
      </c>
      <c r="B157" s="3" t="s">
        <v>111</v>
      </c>
      <c r="C157" s="3" t="s">
        <v>189</v>
      </c>
      <c r="D157" s="6">
        <v>1702</v>
      </c>
      <c r="E157" s="11">
        <v>25</v>
      </c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>
        <v>20.83</v>
      </c>
      <c r="S157" s="22"/>
      <c r="T157" s="22"/>
      <c r="U157" s="22"/>
      <c r="V157" s="22">
        <v>4.17</v>
      </c>
      <c r="W157" s="22">
        <f t="shared" si="12"/>
        <v>25</v>
      </c>
      <c r="X157" s="6" t="s">
        <v>208</v>
      </c>
      <c r="Y157" s="2"/>
      <c r="Z157" s="2"/>
      <c r="AA157" s="2"/>
      <c r="AB157" s="2"/>
      <c r="AC157" s="2"/>
    </row>
    <row r="158" spans="1:29" x14ac:dyDescent="0.25">
      <c r="A158" s="8">
        <v>44480</v>
      </c>
      <c r="B158" s="3" t="s">
        <v>100</v>
      </c>
      <c r="C158" s="3" t="s">
        <v>270</v>
      </c>
      <c r="D158" s="6">
        <v>1702</v>
      </c>
      <c r="E158" s="11">
        <v>14.95</v>
      </c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>
        <v>12.46</v>
      </c>
      <c r="S158" s="22"/>
      <c r="T158" s="22"/>
      <c r="U158" s="22"/>
      <c r="V158" s="22">
        <v>2.4900000000000002</v>
      </c>
      <c r="W158" s="22">
        <f t="shared" si="12"/>
        <v>14.950000000000001</v>
      </c>
      <c r="X158" s="24" t="s">
        <v>211</v>
      </c>
      <c r="Y158" s="2"/>
      <c r="Z158" s="2"/>
      <c r="AA158" s="2"/>
      <c r="AB158" s="2"/>
      <c r="AC158" s="2"/>
    </row>
    <row r="159" spans="1:29" x14ac:dyDescent="0.25">
      <c r="A159" s="8">
        <v>44480</v>
      </c>
      <c r="B159" s="3" t="s">
        <v>100</v>
      </c>
      <c r="C159" s="3" t="s">
        <v>271</v>
      </c>
      <c r="D159" s="6">
        <v>1702</v>
      </c>
      <c r="E159" s="11">
        <v>21.98</v>
      </c>
      <c r="F159" s="22"/>
      <c r="G159" s="22"/>
      <c r="H159" s="22"/>
      <c r="I159" s="22"/>
      <c r="J159" s="22"/>
      <c r="L159" s="22"/>
      <c r="M159" s="22"/>
      <c r="N159" s="22"/>
      <c r="O159" s="22"/>
      <c r="P159" s="22"/>
      <c r="Q159" s="22"/>
      <c r="R159" s="22">
        <v>18.32</v>
      </c>
      <c r="S159" s="22"/>
      <c r="T159" s="22"/>
      <c r="U159" s="22"/>
      <c r="V159" s="22">
        <v>3.66</v>
      </c>
      <c r="W159" s="22">
        <f t="shared" si="12"/>
        <v>21.98</v>
      </c>
      <c r="X159" s="24" t="s">
        <v>211</v>
      </c>
      <c r="Y159" s="2"/>
      <c r="Z159" s="2"/>
      <c r="AA159" s="2"/>
      <c r="AB159" s="2"/>
      <c r="AC159" s="2"/>
    </row>
    <row r="160" spans="1:29" x14ac:dyDescent="0.25">
      <c r="A160" s="8">
        <v>44480</v>
      </c>
      <c r="B160" s="3" t="s">
        <v>100</v>
      </c>
      <c r="C160" s="3" t="s">
        <v>272</v>
      </c>
      <c r="D160" s="6">
        <v>1702</v>
      </c>
      <c r="E160" s="11">
        <v>28.17</v>
      </c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>
        <v>23.47</v>
      </c>
      <c r="S160" s="22"/>
      <c r="T160" s="22"/>
      <c r="U160" s="22"/>
      <c r="V160" s="22">
        <v>4.7</v>
      </c>
      <c r="W160" s="22">
        <f t="shared" si="12"/>
        <v>28.169999999999998</v>
      </c>
      <c r="X160" s="24" t="s">
        <v>211</v>
      </c>
      <c r="Y160" s="2"/>
      <c r="Z160" s="2"/>
      <c r="AA160" s="2"/>
      <c r="AB160" s="2"/>
      <c r="AC160" s="2"/>
    </row>
    <row r="161" spans="1:29" x14ac:dyDescent="0.25">
      <c r="A161" s="8">
        <v>44480</v>
      </c>
      <c r="B161" s="3" t="s">
        <v>273</v>
      </c>
      <c r="C161" s="3" t="s">
        <v>274</v>
      </c>
      <c r="D161" s="6">
        <v>1690</v>
      </c>
      <c r="E161" s="11">
        <v>15</v>
      </c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>
        <v>12.5</v>
      </c>
      <c r="R161" s="22"/>
      <c r="S161" s="22"/>
      <c r="T161" s="22"/>
      <c r="U161" s="22"/>
      <c r="V161" s="22">
        <v>2.5</v>
      </c>
      <c r="W161" s="22">
        <f t="shared" si="12"/>
        <v>15</v>
      </c>
      <c r="X161" s="24"/>
      <c r="Y161" s="2"/>
      <c r="Z161" s="2"/>
      <c r="AA161" s="2"/>
      <c r="AB161" s="2"/>
      <c r="AC161" s="2"/>
    </row>
    <row r="162" spans="1:29" x14ac:dyDescent="0.25">
      <c r="A162" s="8">
        <v>44480</v>
      </c>
      <c r="B162" s="3" t="s">
        <v>275</v>
      </c>
      <c r="C162" s="3" t="s">
        <v>276</v>
      </c>
      <c r="D162" s="6">
        <v>1690</v>
      </c>
      <c r="E162" s="11">
        <v>6.98</v>
      </c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>
        <v>6.98</v>
      </c>
      <c r="R162" s="22"/>
      <c r="S162" s="22"/>
      <c r="T162" s="22"/>
      <c r="U162" s="22"/>
      <c r="V162" s="22">
        <v>0</v>
      </c>
      <c r="W162" s="22">
        <f t="shared" si="12"/>
        <v>6.98</v>
      </c>
      <c r="X162" s="24" t="s">
        <v>277</v>
      </c>
      <c r="Y162" s="2"/>
      <c r="Z162" s="2"/>
      <c r="AA162" s="2"/>
      <c r="AB162" s="2"/>
      <c r="AC162" s="2"/>
    </row>
    <row r="163" spans="1:29" x14ac:dyDescent="0.25">
      <c r="A163" s="8">
        <v>44481</v>
      </c>
      <c r="B163" s="3" t="s">
        <v>278</v>
      </c>
      <c r="C163" s="3" t="s">
        <v>279</v>
      </c>
      <c r="D163" s="6">
        <v>1701</v>
      </c>
      <c r="E163" s="11">
        <v>36</v>
      </c>
      <c r="F163" s="22"/>
      <c r="G163" s="22"/>
      <c r="H163" s="22"/>
      <c r="I163" s="22"/>
      <c r="J163" s="22"/>
      <c r="K163" s="22"/>
      <c r="L163" s="22">
        <v>30</v>
      </c>
      <c r="M163" s="22"/>
      <c r="N163" s="22"/>
      <c r="O163" s="22"/>
      <c r="P163" s="22"/>
      <c r="Q163" s="22"/>
      <c r="R163" s="22"/>
      <c r="S163" s="22"/>
      <c r="T163" s="22"/>
      <c r="U163" s="22"/>
      <c r="V163" s="22">
        <v>6</v>
      </c>
      <c r="W163" s="22">
        <v>36</v>
      </c>
      <c r="X163" s="24" t="s">
        <v>281</v>
      </c>
      <c r="Y163" s="2"/>
      <c r="Z163" s="2"/>
      <c r="AA163" s="2"/>
      <c r="AB163" s="2"/>
      <c r="AC163" s="2"/>
    </row>
    <row r="164" spans="1:29" x14ac:dyDescent="0.25">
      <c r="A164" s="8">
        <v>44481</v>
      </c>
      <c r="B164" s="3" t="s">
        <v>278</v>
      </c>
      <c r="C164" s="3" t="s">
        <v>280</v>
      </c>
      <c r="D164" s="6">
        <v>1701</v>
      </c>
      <c r="E164" s="11">
        <v>34.799999999999997</v>
      </c>
      <c r="F164" s="22"/>
      <c r="G164" s="22"/>
      <c r="H164" s="22"/>
      <c r="I164" s="22"/>
      <c r="J164" s="22"/>
      <c r="K164" s="22"/>
      <c r="L164" s="22">
        <v>29</v>
      </c>
      <c r="M164" s="22"/>
      <c r="N164" s="22"/>
      <c r="O164" s="22"/>
      <c r="P164" s="22"/>
      <c r="Q164" s="22"/>
      <c r="R164" s="22"/>
      <c r="S164" s="22"/>
      <c r="T164" s="22"/>
      <c r="U164" s="22"/>
      <c r="V164" s="22">
        <v>5.8</v>
      </c>
      <c r="W164" s="22">
        <v>34.799999999999997</v>
      </c>
      <c r="X164" s="24" t="s">
        <v>281</v>
      </c>
      <c r="Y164" s="2"/>
      <c r="Z164" s="2"/>
      <c r="AA164" s="2"/>
      <c r="AB164" s="2"/>
      <c r="AC164" s="2"/>
    </row>
    <row r="165" spans="1:29" x14ac:dyDescent="0.25">
      <c r="A165" s="8">
        <v>44483</v>
      </c>
      <c r="B165" s="3" t="s">
        <v>282</v>
      </c>
      <c r="C165" s="3" t="s">
        <v>283</v>
      </c>
      <c r="D165" s="6">
        <v>1700</v>
      </c>
      <c r="E165" s="11">
        <v>35.99</v>
      </c>
      <c r="F165" s="22"/>
      <c r="G165" s="22"/>
      <c r="H165" s="22"/>
      <c r="I165" s="22"/>
      <c r="J165" s="22"/>
      <c r="K165" s="22"/>
      <c r="L165" s="22"/>
      <c r="M165" s="22"/>
      <c r="N165" s="22"/>
      <c r="O165" s="22">
        <v>29.99</v>
      </c>
      <c r="P165" s="22"/>
      <c r="Q165" s="22"/>
      <c r="R165" s="22"/>
      <c r="S165" s="22"/>
      <c r="T165" s="22"/>
      <c r="U165" s="22"/>
      <c r="V165" s="22">
        <v>6</v>
      </c>
      <c r="W165" s="22">
        <f>SUM(F165:V165)</f>
        <v>35.989999999999995</v>
      </c>
      <c r="X165" s="24" t="s">
        <v>284</v>
      </c>
      <c r="Y165" s="2"/>
      <c r="Z165" s="2"/>
      <c r="AA165" s="2"/>
      <c r="AB165" s="2"/>
      <c r="AC165" s="2"/>
    </row>
    <row r="166" spans="1:29" x14ac:dyDescent="0.25">
      <c r="A166" s="8">
        <v>44484</v>
      </c>
      <c r="B166" s="3" t="s">
        <v>71</v>
      </c>
      <c r="C166" s="3" t="s">
        <v>285</v>
      </c>
      <c r="D166" s="6">
        <v>1698</v>
      </c>
      <c r="E166" s="11">
        <v>392.6</v>
      </c>
      <c r="F166" s="22">
        <v>392.6</v>
      </c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>
        <v>0</v>
      </c>
      <c r="W166" s="22">
        <f t="shared" ref="W166:W167" si="13">SUM(F166:V166)</f>
        <v>392.6</v>
      </c>
      <c r="X166" s="24"/>
      <c r="Y166" s="2"/>
      <c r="Z166" s="2"/>
      <c r="AA166" s="2"/>
      <c r="AB166" s="2"/>
      <c r="AC166" s="2"/>
    </row>
    <row r="167" spans="1:29" x14ac:dyDescent="0.25">
      <c r="A167" s="8">
        <v>44484</v>
      </c>
      <c r="B167" s="3" t="s">
        <v>71</v>
      </c>
      <c r="C167" s="3" t="s">
        <v>286</v>
      </c>
      <c r="D167" s="6">
        <v>1698</v>
      </c>
      <c r="E167" s="11">
        <v>392.6</v>
      </c>
      <c r="F167" s="22">
        <v>392.6</v>
      </c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>
        <v>0</v>
      </c>
      <c r="W167" s="22">
        <f t="shared" si="13"/>
        <v>392.6</v>
      </c>
      <c r="X167" s="24"/>
      <c r="Y167" s="2"/>
      <c r="Z167" s="2"/>
      <c r="AA167" s="2"/>
      <c r="AB167" s="2"/>
      <c r="AC167" s="2"/>
    </row>
    <row r="168" spans="1:29" x14ac:dyDescent="0.25">
      <c r="A168" s="8">
        <v>44484</v>
      </c>
      <c r="B168" s="3" t="s">
        <v>71</v>
      </c>
      <c r="C168" s="3" t="s">
        <v>288</v>
      </c>
      <c r="D168" s="6">
        <v>1698</v>
      </c>
      <c r="E168" s="11">
        <v>42.83</v>
      </c>
      <c r="G168" s="22">
        <v>42.83</v>
      </c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>
        <v>0</v>
      </c>
      <c r="W168" s="22">
        <f>SUM(G168:V168)</f>
        <v>42.83</v>
      </c>
      <c r="X168" s="24"/>
      <c r="Y168" s="2"/>
      <c r="Z168" s="2"/>
      <c r="AA168" s="2"/>
      <c r="AB168" s="2"/>
      <c r="AC168" s="2"/>
    </row>
    <row r="169" spans="1:29" x14ac:dyDescent="0.25">
      <c r="A169" s="8">
        <v>44484</v>
      </c>
      <c r="B169" s="3" t="s">
        <v>71</v>
      </c>
      <c r="C169" s="3" t="s">
        <v>287</v>
      </c>
      <c r="D169" s="6">
        <v>1698</v>
      </c>
      <c r="E169" s="11">
        <v>50</v>
      </c>
      <c r="G169" s="22">
        <v>50</v>
      </c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>
        <v>0</v>
      </c>
      <c r="W169" s="22">
        <f>SUM(G169:V169)</f>
        <v>50</v>
      </c>
      <c r="X169" s="24"/>
      <c r="Y169" s="2"/>
      <c r="Z169" s="2"/>
      <c r="AA169" s="2"/>
      <c r="AB169" s="2"/>
      <c r="AC169" s="2"/>
    </row>
    <row r="170" spans="1:29" x14ac:dyDescent="0.25">
      <c r="A170" s="8">
        <v>44488</v>
      </c>
      <c r="B170" s="3" t="s">
        <v>179</v>
      </c>
      <c r="C170" s="3" t="s">
        <v>181</v>
      </c>
      <c r="D170" s="6">
        <v>1699</v>
      </c>
      <c r="E170" s="11">
        <v>10.45</v>
      </c>
      <c r="G170" s="22"/>
      <c r="H170" s="22"/>
      <c r="I170" s="22"/>
      <c r="J170" s="22"/>
      <c r="K170" s="22"/>
      <c r="L170" s="22"/>
      <c r="M170" s="22"/>
      <c r="N170" s="22"/>
      <c r="O170" s="22"/>
      <c r="P170" s="22">
        <v>8.7100000000000009</v>
      </c>
      <c r="Q170" s="22"/>
      <c r="R170" s="22"/>
      <c r="S170" s="22"/>
      <c r="T170" s="22"/>
      <c r="U170" s="22"/>
      <c r="V170" s="22">
        <v>1.74</v>
      </c>
      <c r="W170" s="22">
        <f t="shared" ref="W170:W174" si="14">SUM(G170:V170)</f>
        <v>10.450000000000001</v>
      </c>
      <c r="X170" s="6" t="s">
        <v>183</v>
      </c>
      <c r="Y170" s="2"/>
      <c r="Z170" s="2"/>
      <c r="AA170" s="2"/>
      <c r="AB170" s="2"/>
      <c r="AC170" s="2"/>
    </row>
    <row r="171" spans="1:29" x14ac:dyDescent="0.25">
      <c r="A171" s="8">
        <v>44488</v>
      </c>
      <c r="B171" s="3" t="s">
        <v>179</v>
      </c>
      <c r="C171" s="3" t="s">
        <v>289</v>
      </c>
      <c r="D171" s="6">
        <v>1699</v>
      </c>
      <c r="E171" s="11">
        <v>2</v>
      </c>
      <c r="G171" s="22"/>
      <c r="H171" s="22"/>
      <c r="I171" s="22"/>
      <c r="J171" s="22"/>
      <c r="K171" s="22"/>
      <c r="L171" s="22"/>
      <c r="M171" s="22"/>
      <c r="N171" s="22"/>
      <c r="O171" s="22"/>
      <c r="P171" s="22">
        <v>1.67</v>
      </c>
      <c r="Q171" s="22"/>
      <c r="R171" s="22"/>
      <c r="S171" s="22"/>
      <c r="T171" s="22"/>
      <c r="U171" s="22"/>
      <c r="V171" s="22">
        <v>0.33</v>
      </c>
      <c r="W171" s="22">
        <f t="shared" si="14"/>
        <v>2</v>
      </c>
      <c r="X171" s="6" t="s">
        <v>183</v>
      </c>
      <c r="Y171" s="2"/>
      <c r="Z171" s="2"/>
      <c r="AA171" s="2"/>
      <c r="AB171" s="2"/>
      <c r="AC171" s="2"/>
    </row>
    <row r="172" spans="1:29" x14ac:dyDescent="0.25">
      <c r="A172" s="8">
        <v>44491</v>
      </c>
      <c r="B172" s="3" t="s">
        <v>89</v>
      </c>
      <c r="C172" s="3" t="s">
        <v>290</v>
      </c>
      <c r="D172" s="6">
        <v>1703</v>
      </c>
      <c r="E172" s="11">
        <v>50.4</v>
      </c>
      <c r="G172" s="22">
        <v>42</v>
      </c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>
        <v>8.4</v>
      </c>
      <c r="W172" s="22">
        <f t="shared" si="14"/>
        <v>50.4</v>
      </c>
      <c r="X172" s="24" t="s">
        <v>117</v>
      </c>
      <c r="Y172" s="2"/>
      <c r="Z172" s="2"/>
      <c r="AA172" s="2"/>
      <c r="AB172" s="2"/>
      <c r="AC172" s="2"/>
    </row>
    <row r="173" spans="1:29" x14ac:dyDescent="0.25">
      <c r="A173" s="8">
        <v>44494</v>
      </c>
      <c r="B173" s="3" t="s">
        <v>28</v>
      </c>
      <c r="C173" s="3" t="s">
        <v>85</v>
      </c>
      <c r="D173" s="6" t="s">
        <v>29</v>
      </c>
      <c r="E173" s="11">
        <v>17.399999999999999</v>
      </c>
      <c r="G173" s="22"/>
      <c r="H173" s="22"/>
      <c r="I173" s="22"/>
      <c r="J173" s="22"/>
      <c r="K173" s="22"/>
      <c r="L173" s="22"/>
      <c r="M173" s="22"/>
      <c r="N173" s="22"/>
      <c r="O173" s="22"/>
      <c r="P173" s="22">
        <v>16.57</v>
      </c>
      <c r="Q173" s="22"/>
      <c r="R173" s="22"/>
      <c r="S173" s="22"/>
      <c r="T173" s="22"/>
      <c r="U173" s="22"/>
      <c r="V173" s="22">
        <v>0.83</v>
      </c>
      <c r="W173" s="22">
        <f t="shared" si="14"/>
        <v>17.399999999999999</v>
      </c>
      <c r="X173" s="24" t="s">
        <v>30</v>
      </c>
      <c r="Y173" s="2"/>
      <c r="Z173" s="2"/>
      <c r="AA173" s="2"/>
      <c r="AB173" s="2"/>
      <c r="AC173" s="2"/>
    </row>
    <row r="174" spans="1:29" x14ac:dyDescent="0.25">
      <c r="A174" s="8">
        <v>44494</v>
      </c>
      <c r="B174" s="3" t="s">
        <v>28</v>
      </c>
      <c r="C174" s="3" t="s">
        <v>294</v>
      </c>
      <c r="D174" s="6" t="s">
        <v>29</v>
      </c>
      <c r="E174" s="11">
        <v>49.32</v>
      </c>
      <c r="G174" s="22"/>
      <c r="H174" s="22"/>
      <c r="I174" s="22"/>
      <c r="J174" s="22"/>
      <c r="K174" s="22"/>
      <c r="L174" s="22"/>
      <c r="M174" s="22"/>
      <c r="N174" s="22"/>
      <c r="O174" s="22"/>
      <c r="P174" s="22">
        <v>46.97</v>
      </c>
      <c r="Q174" s="22"/>
      <c r="R174" s="22"/>
      <c r="S174" s="22"/>
      <c r="T174" s="22"/>
      <c r="U174" s="22"/>
      <c r="V174" s="22">
        <v>2.35</v>
      </c>
      <c r="W174" s="22">
        <f t="shared" si="14"/>
        <v>49.32</v>
      </c>
      <c r="X174" s="24" t="s">
        <v>30</v>
      </c>
      <c r="Y174" s="2"/>
      <c r="Z174" s="2"/>
      <c r="AA174" s="2"/>
      <c r="AB174" s="2"/>
      <c r="AC174" s="2"/>
    </row>
    <row r="175" spans="1:29" x14ac:dyDescent="0.25">
      <c r="A175" s="8">
        <v>44494</v>
      </c>
      <c r="B175" s="3" t="s">
        <v>291</v>
      </c>
      <c r="C175" s="3" t="s">
        <v>292</v>
      </c>
      <c r="D175" s="6">
        <v>1704</v>
      </c>
      <c r="E175" s="11">
        <v>480</v>
      </c>
      <c r="F175" s="22"/>
      <c r="G175" s="22"/>
      <c r="H175" s="22"/>
      <c r="I175" s="22"/>
      <c r="J175" s="22">
        <v>400</v>
      </c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>
        <v>80</v>
      </c>
      <c r="W175" s="22">
        <f t="shared" si="12"/>
        <v>480</v>
      </c>
      <c r="X175" s="24" t="s">
        <v>293</v>
      </c>
      <c r="Y175" s="2"/>
      <c r="Z175" s="2"/>
      <c r="AA175" s="2"/>
      <c r="AB175" s="2"/>
      <c r="AC175" s="2"/>
    </row>
    <row r="176" spans="1:29" s="39" customFormat="1" x14ac:dyDescent="0.25">
      <c r="A176" s="41"/>
      <c r="B176" s="37"/>
      <c r="C176" s="37"/>
      <c r="D176" s="38"/>
      <c r="E176" s="42">
        <f t="shared" ref="E176" si="15">SUM(E152:E175)</f>
        <v>2017.13</v>
      </c>
      <c r="F176" s="42">
        <f t="shared" ref="F176" si="16">SUM(F152:F175)</f>
        <v>785.2</v>
      </c>
      <c r="G176" s="42">
        <f t="shared" ref="G176" si="17">SUM(G152:G175)</f>
        <v>134.82999999999998</v>
      </c>
      <c r="H176" s="42">
        <f t="shared" ref="H176" si="18">SUM(H152:H175)</f>
        <v>0</v>
      </c>
      <c r="I176" s="42">
        <f t="shared" ref="I176" si="19">SUM(I152:I175)</f>
        <v>0</v>
      </c>
      <c r="J176" s="42">
        <f t="shared" ref="J176" si="20">SUM(J152:J175)</f>
        <v>400</v>
      </c>
      <c r="K176" s="42">
        <f t="shared" ref="K176" si="21">SUM(K152:K175)</f>
        <v>0</v>
      </c>
      <c r="L176" s="42">
        <f t="shared" ref="L176" si="22">SUM(L152:L175)</f>
        <v>59</v>
      </c>
      <c r="M176" s="42">
        <f t="shared" ref="M176" si="23">SUM(M152:M175)</f>
        <v>0</v>
      </c>
      <c r="N176" s="42">
        <f t="shared" ref="N176" si="24">SUM(N152:N175)</f>
        <v>255</v>
      </c>
      <c r="O176" s="42">
        <f t="shared" ref="O176" si="25">SUM(O152:O175)</f>
        <v>29.99</v>
      </c>
      <c r="P176" s="42">
        <f t="shared" ref="P176" si="26">SUM(P152:P175)</f>
        <v>73.92</v>
      </c>
      <c r="Q176" s="42">
        <f t="shared" ref="Q176" si="27">SUM(Q152:Q175)</f>
        <v>19.48</v>
      </c>
      <c r="R176" s="42">
        <f t="shared" ref="R176" si="28">SUM(R152:R175)</f>
        <v>121.46000000000001</v>
      </c>
      <c r="S176" s="42">
        <f t="shared" ref="S176" si="29">SUM(S152:S175)</f>
        <v>0</v>
      </c>
      <c r="T176" s="42">
        <f t="shared" ref="T176" si="30">SUM(T152:T175)</f>
        <v>0</v>
      </c>
      <c r="U176" s="42">
        <f t="shared" ref="U176" si="31">SUM(U152:U175)</f>
        <v>0</v>
      </c>
      <c r="V176" s="42">
        <f t="shared" ref="V176" si="32">SUM(V152:V175)</f>
        <v>138.25</v>
      </c>
      <c r="W176" s="42">
        <f t="shared" ref="W176" si="33">SUM(W152:W175)</f>
        <v>2017.13</v>
      </c>
      <c r="X176" s="38"/>
      <c r="Y176" s="37"/>
      <c r="Z176" s="37"/>
      <c r="AA176" s="37"/>
      <c r="AB176" s="37"/>
      <c r="AC176" s="37"/>
    </row>
    <row r="177" spans="1:29" s="60" customFormat="1" x14ac:dyDescent="0.25">
      <c r="A177" s="61"/>
      <c r="B177" s="62"/>
      <c r="C177" s="62"/>
      <c r="D177" s="63"/>
      <c r="E177" s="63"/>
      <c r="F177" s="64"/>
      <c r="G177" s="64"/>
      <c r="H177" s="64"/>
      <c r="I177" s="64"/>
      <c r="J177" s="64"/>
      <c r="K177" s="64"/>
      <c r="L177" s="64"/>
      <c r="M177" s="64"/>
      <c r="N177" s="64"/>
      <c r="O177" s="64"/>
      <c r="P177" s="64"/>
      <c r="Q177" s="64"/>
      <c r="R177" s="64"/>
      <c r="S177" s="64"/>
      <c r="T177" s="64"/>
      <c r="U177" s="64"/>
      <c r="V177" s="64"/>
      <c r="W177" s="64"/>
      <c r="X177" s="63"/>
      <c r="Y177" s="62"/>
      <c r="Z177" s="62"/>
      <c r="AA177" s="62"/>
      <c r="AB177" s="62"/>
      <c r="AC177" s="62"/>
    </row>
    <row r="178" spans="1:29" s="32" customFormat="1" ht="21" x14ac:dyDescent="0.35">
      <c r="A178" s="29" t="s">
        <v>297</v>
      </c>
      <c r="B178" s="30"/>
      <c r="C178" s="30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0"/>
      <c r="Z178" s="30"/>
      <c r="AA178" s="30"/>
      <c r="AB178" s="30"/>
      <c r="AC178" s="30"/>
    </row>
    <row r="179" spans="1:29" s="32" customFormat="1" x14ac:dyDescent="0.25">
      <c r="A179" s="33" t="s">
        <v>5</v>
      </c>
      <c r="B179" s="34" t="s">
        <v>6</v>
      </c>
      <c r="C179" s="34" t="s">
        <v>7</v>
      </c>
      <c r="D179" s="35" t="s">
        <v>8</v>
      </c>
      <c r="E179" s="35" t="s">
        <v>9</v>
      </c>
      <c r="F179" s="35" t="s">
        <v>10</v>
      </c>
      <c r="G179" s="35" t="s">
        <v>11</v>
      </c>
      <c r="H179" s="35" t="s">
        <v>12</v>
      </c>
      <c r="I179" s="35" t="s">
        <v>13</v>
      </c>
      <c r="J179" s="35" t="s">
        <v>14</v>
      </c>
      <c r="K179" s="35" t="s">
        <v>15</v>
      </c>
      <c r="L179" s="35" t="s">
        <v>16</v>
      </c>
      <c r="M179" s="35" t="s">
        <v>17</v>
      </c>
      <c r="N179" s="35" t="s">
        <v>18</v>
      </c>
      <c r="O179" s="35" t="s">
        <v>19</v>
      </c>
      <c r="P179" s="35" t="s">
        <v>20</v>
      </c>
      <c r="Q179" s="35" t="s">
        <v>21</v>
      </c>
      <c r="R179" s="35" t="s">
        <v>22</v>
      </c>
      <c r="S179" s="35" t="s">
        <v>23</v>
      </c>
      <c r="T179" s="35" t="s">
        <v>24</v>
      </c>
      <c r="U179" s="35" t="s">
        <v>25</v>
      </c>
      <c r="V179" s="35" t="s">
        <v>26</v>
      </c>
      <c r="W179" s="35" t="s">
        <v>9</v>
      </c>
      <c r="X179" s="35" t="s">
        <v>27</v>
      </c>
      <c r="Y179" s="30"/>
      <c r="Z179" s="30"/>
      <c r="AA179" s="30"/>
      <c r="AB179" s="30"/>
      <c r="AC179" s="30"/>
    </row>
    <row r="180" spans="1:29" x14ac:dyDescent="0.25">
      <c r="A180" s="8">
        <v>44515</v>
      </c>
      <c r="B180" s="3" t="s">
        <v>28</v>
      </c>
      <c r="C180" s="3" t="s">
        <v>125</v>
      </c>
      <c r="D180" s="6" t="s">
        <v>29</v>
      </c>
      <c r="E180" s="11">
        <v>14.43</v>
      </c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>
        <v>13.74</v>
      </c>
      <c r="R180" s="22"/>
      <c r="S180" s="22"/>
      <c r="T180" s="22"/>
      <c r="U180" s="22"/>
      <c r="V180" s="22">
        <v>0.69</v>
      </c>
      <c r="W180" s="22">
        <f>SUM(F180:V180)</f>
        <v>14.43</v>
      </c>
      <c r="X180" s="24" t="s">
        <v>30</v>
      </c>
      <c r="Y180" s="2"/>
      <c r="Z180" s="2"/>
      <c r="AA180" s="2"/>
      <c r="AB180" s="2"/>
      <c r="AC180" s="2"/>
    </row>
    <row r="181" spans="1:29" x14ac:dyDescent="0.25">
      <c r="A181" s="8">
        <v>44515</v>
      </c>
      <c r="B181" s="3" t="s">
        <v>28</v>
      </c>
      <c r="C181" s="3" t="s">
        <v>85</v>
      </c>
      <c r="D181" s="6" t="s">
        <v>29</v>
      </c>
      <c r="E181" s="11">
        <v>16.61</v>
      </c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>
        <v>15.82</v>
      </c>
      <c r="Q181" s="22"/>
      <c r="R181" s="22"/>
      <c r="S181" s="22"/>
      <c r="T181" s="22"/>
      <c r="U181" s="22"/>
      <c r="V181" s="22">
        <v>0.79</v>
      </c>
      <c r="W181" s="22">
        <f t="shared" ref="W181:W196" si="34">SUM(F181:V181)</f>
        <v>16.61</v>
      </c>
      <c r="X181" s="24" t="s">
        <v>30</v>
      </c>
      <c r="Y181" s="2"/>
      <c r="Z181" s="2"/>
      <c r="AA181" s="2"/>
      <c r="AB181" s="2"/>
      <c r="AC181" s="2"/>
    </row>
    <row r="182" spans="1:29" x14ac:dyDescent="0.25">
      <c r="A182" s="8">
        <v>44516</v>
      </c>
      <c r="B182" s="3" t="s">
        <v>71</v>
      </c>
      <c r="C182" s="3" t="s">
        <v>298</v>
      </c>
      <c r="D182" s="6">
        <v>1707</v>
      </c>
      <c r="E182" s="11">
        <v>392.6</v>
      </c>
      <c r="F182" s="22">
        <v>392.6</v>
      </c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>
        <v>0</v>
      </c>
      <c r="W182" s="22">
        <f>SUM(F182:V182)</f>
        <v>392.6</v>
      </c>
      <c r="X182" s="24"/>
      <c r="Y182" s="2"/>
      <c r="Z182" s="2"/>
      <c r="AA182" s="2"/>
      <c r="AB182" s="2"/>
      <c r="AC182" s="2"/>
    </row>
    <row r="183" spans="1:29" x14ac:dyDescent="0.25">
      <c r="A183" s="8">
        <v>44516</v>
      </c>
      <c r="B183" s="3" t="s">
        <v>71</v>
      </c>
      <c r="C183" s="3" t="s">
        <v>299</v>
      </c>
      <c r="D183" s="6">
        <v>1707</v>
      </c>
      <c r="E183" s="11">
        <v>22.18</v>
      </c>
      <c r="F183" s="22"/>
      <c r="G183" s="22">
        <v>22.18</v>
      </c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>
        <v>0</v>
      </c>
      <c r="W183" s="22">
        <f t="shared" ref="W183:W184" si="35">SUM(F183:V183)</f>
        <v>22.18</v>
      </c>
      <c r="X183" s="24"/>
      <c r="Y183" s="2"/>
      <c r="Z183" s="2"/>
      <c r="AA183" s="2"/>
      <c r="AB183" s="2"/>
      <c r="AC183" s="2"/>
    </row>
    <row r="184" spans="1:29" x14ac:dyDescent="0.25">
      <c r="A184" s="8">
        <v>44516</v>
      </c>
      <c r="B184" s="3" t="s">
        <v>131</v>
      </c>
      <c r="C184" s="3" t="s">
        <v>132</v>
      </c>
      <c r="D184" s="6" t="s">
        <v>39</v>
      </c>
      <c r="E184" s="11">
        <v>183.64</v>
      </c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>
        <v>183.64</v>
      </c>
      <c r="Q184" s="22"/>
      <c r="R184" s="22"/>
      <c r="S184" s="22"/>
      <c r="T184" s="22"/>
      <c r="U184" s="22"/>
      <c r="V184" s="22">
        <v>0</v>
      </c>
      <c r="W184" s="22">
        <f t="shared" si="35"/>
        <v>183.64</v>
      </c>
      <c r="X184" s="24"/>
      <c r="Y184" s="2"/>
      <c r="Z184" s="2"/>
      <c r="AA184" s="2"/>
      <c r="AB184" s="2"/>
      <c r="AC184" s="2"/>
    </row>
    <row r="185" spans="1:29" x14ac:dyDescent="0.25">
      <c r="A185" s="8">
        <v>44519</v>
      </c>
      <c r="B185" s="3" t="s">
        <v>28</v>
      </c>
      <c r="C185" s="3" t="s">
        <v>294</v>
      </c>
      <c r="D185" s="6" t="s">
        <v>29</v>
      </c>
      <c r="E185" s="11">
        <v>50.41</v>
      </c>
      <c r="F185" s="22"/>
      <c r="G185" s="22"/>
      <c r="H185" s="22"/>
      <c r="I185" s="22"/>
      <c r="J185" s="22"/>
      <c r="K185" s="22"/>
      <c r="L185" s="22"/>
      <c r="M185" s="22"/>
      <c r="N185" s="22"/>
      <c r="O185" s="22">
        <v>48.01</v>
      </c>
      <c r="P185" s="22"/>
      <c r="Q185" s="22"/>
      <c r="R185" s="22"/>
      <c r="S185" s="22"/>
      <c r="T185" s="22"/>
      <c r="U185" s="22"/>
      <c r="V185" s="22">
        <v>2.4</v>
      </c>
      <c r="W185" s="22">
        <f t="shared" si="34"/>
        <v>50.41</v>
      </c>
      <c r="X185" s="24" t="s">
        <v>30</v>
      </c>
      <c r="Y185" s="2"/>
      <c r="Z185" s="2"/>
      <c r="AA185" s="2"/>
      <c r="AB185" s="2"/>
      <c r="AC185" s="2"/>
    </row>
    <row r="186" spans="1:29" x14ac:dyDescent="0.25">
      <c r="A186" s="8">
        <v>44519</v>
      </c>
      <c r="B186" s="3" t="s">
        <v>28</v>
      </c>
      <c r="C186" s="3" t="s">
        <v>125</v>
      </c>
      <c r="D186" s="6" t="s">
        <v>29</v>
      </c>
      <c r="E186" s="11">
        <v>13.95</v>
      </c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>
        <v>13.29</v>
      </c>
      <c r="R186" s="22"/>
      <c r="S186" s="22"/>
      <c r="T186" s="22"/>
      <c r="U186" s="22"/>
      <c r="V186" s="22">
        <v>0.66</v>
      </c>
      <c r="W186" s="22">
        <f t="shared" si="34"/>
        <v>13.95</v>
      </c>
      <c r="X186" s="24" t="s">
        <v>30</v>
      </c>
      <c r="Y186" s="2"/>
      <c r="Z186" s="2"/>
      <c r="AA186" s="2"/>
      <c r="AB186" s="2"/>
      <c r="AC186" s="2"/>
    </row>
    <row r="187" spans="1:29" x14ac:dyDescent="0.25">
      <c r="A187" s="8">
        <v>44519</v>
      </c>
      <c r="B187" s="3" t="s">
        <v>300</v>
      </c>
      <c r="C187" s="3" t="s">
        <v>301</v>
      </c>
      <c r="D187" s="6">
        <v>1705</v>
      </c>
      <c r="E187" s="11">
        <v>383.16</v>
      </c>
      <c r="F187" s="22"/>
      <c r="G187" s="22"/>
      <c r="H187" s="22">
        <v>383.16</v>
      </c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>
        <v>0</v>
      </c>
      <c r="W187" s="22">
        <f t="shared" si="34"/>
        <v>383.16</v>
      </c>
      <c r="X187" s="6"/>
      <c r="Y187" s="2"/>
      <c r="Z187" s="2"/>
      <c r="AA187" s="2"/>
      <c r="AB187" s="2"/>
      <c r="AC187" s="2"/>
    </row>
    <row r="188" spans="1:29" x14ac:dyDescent="0.25">
      <c r="A188" s="8">
        <v>44519</v>
      </c>
      <c r="B188" s="3" t="s">
        <v>302</v>
      </c>
      <c r="C188" s="3" t="s">
        <v>303</v>
      </c>
      <c r="D188" s="6">
        <v>1708</v>
      </c>
      <c r="E188" s="11">
        <v>51.34</v>
      </c>
      <c r="F188" s="22"/>
      <c r="G188" s="22">
        <v>42.78</v>
      </c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>
        <v>8.56</v>
      </c>
      <c r="W188" s="22">
        <f t="shared" si="34"/>
        <v>51.34</v>
      </c>
      <c r="X188" s="24" t="s">
        <v>281</v>
      </c>
      <c r="Y188" s="2"/>
      <c r="Z188" s="2"/>
      <c r="AA188" s="2"/>
      <c r="AB188" s="2"/>
      <c r="AC188" s="2"/>
    </row>
    <row r="189" spans="1:29" x14ac:dyDescent="0.25">
      <c r="A189" s="8">
        <v>44519</v>
      </c>
      <c r="B189" s="3" t="s">
        <v>100</v>
      </c>
      <c r="C189" s="3" t="s">
        <v>304</v>
      </c>
      <c r="D189" s="6">
        <v>1710</v>
      </c>
      <c r="E189" s="11">
        <v>6.99</v>
      </c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>
        <v>5.82</v>
      </c>
      <c r="S189" s="22"/>
      <c r="T189" s="22"/>
      <c r="U189" s="22"/>
      <c r="V189" s="22">
        <v>1.17</v>
      </c>
      <c r="W189" s="22">
        <f t="shared" si="34"/>
        <v>6.99</v>
      </c>
      <c r="X189" s="6" t="s">
        <v>167</v>
      </c>
      <c r="Y189" s="2"/>
      <c r="Z189" s="2"/>
      <c r="AA189" s="2"/>
      <c r="AB189" s="2"/>
      <c r="AC189" s="2"/>
    </row>
    <row r="190" spans="1:29" x14ac:dyDescent="0.25">
      <c r="A190" s="8">
        <v>44519</v>
      </c>
      <c r="B190" s="3" t="s">
        <v>100</v>
      </c>
      <c r="C190" s="3" t="s">
        <v>305</v>
      </c>
      <c r="D190" s="6">
        <v>1710</v>
      </c>
      <c r="E190" s="11">
        <v>6.99</v>
      </c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>
        <v>5.82</v>
      </c>
      <c r="S190" s="22"/>
      <c r="T190" s="22"/>
      <c r="U190" s="22"/>
      <c r="V190" s="22">
        <v>1.17</v>
      </c>
      <c r="W190" s="22">
        <f t="shared" si="34"/>
        <v>6.99</v>
      </c>
      <c r="X190" s="6" t="s">
        <v>167</v>
      </c>
      <c r="Y190" s="2"/>
      <c r="Z190" s="2"/>
      <c r="AA190" s="2"/>
      <c r="AB190" s="2"/>
      <c r="AC190" s="2"/>
    </row>
    <row r="191" spans="1:29" x14ac:dyDescent="0.25">
      <c r="A191" s="8">
        <v>44519</v>
      </c>
      <c r="B191" s="3" t="s">
        <v>98</v>
      </c>
      <c r="C191" s="3" t="s">
        <v>306</v>
      </c>
      <c r="D191" s="6">
        <v>1710</v>
      </c>
      <c r="E191" s="11">
        <v>11</v>
      </c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>
        <v>11</v>
      </c>
      <c r="S191" s="22"/>
      <c r="T191" s="22"/>
      <c r="U191" s="22"/>
      <c r="V191" s="22">
        <v>0</v>
      </c>
      <c r="W191" s="22">
        <f t="shared" si="34"/>
        <v>11</v>
      </c>
      <c r="X191" s="24"/>
      <c r="Y191" s="2"/>
      <c r="Z191" s="2"/>
      <c r="AA191" s="2"/>
      <c r="AB191" s="2"/>
      <c r="AC191" s="2"/>
    </row>
    <row r="192" spans="1:29" x14ac:dyDescent="0.25">
      <c r="A192" s="8">
        <v>44519</v>
      </c>
      <c r="B192" s="3" t="s">
        <v>193</v>
      </c>
      <c r="C192" s="3" t="s">
        <v>307</v>
      </c>
      <c r="D192" s="6">
        <v>1710</v>
      </c>
      <c r="E192" s="11">
        <v>22.99</v>
      </c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>
        <v>19.16</v>
      </c>
      <c r="S192" s="22"/>
      <c r="T192" s="22"/>
      <c r="U192" s="22"/>
      <c r="V192" s="22">
        <v>3.83</v>
      </c>
      <c r="W192" s="22">
        <f t="shared" si="34"/>
        <v>22.990000000000002</v>
      </c>
      <c r="X192" s="6" t="s">
        <v>207</v>
      </c>
      <c r="Y192" s="2"/>
      <c r="Z192" s="2"/>
      <c r="AA192" s="2"/>
      <c r="AB192" s="2"/>
      <c r="AC192" s="2"/>
    </row>
    <row r="193" spans="1:29" x14ac:dyDescent="0.25">
      <c r="A193" s="8">
        <v>44519</v>
      </c>
      <c r="B193" s="3" t="s">
        <v>308</v>
      </c>
      <c r="C193" s="3" t="s">
        <v>309</v>
      </c>
      <c r="D193" s="6">
        <v>1710</v>
      </c>
      <c r="E193" s="11">
        <v>33.950000000000003</v>
      </c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>
        <v>33.950000000000003</v>
      </c>
      <c r="U193" s="22"/>
      <c r="V193" s="22">
        <v>0</v>
      </c>
      <c r="W193" s="22">
        <f t="shared" si="34"/>
        <v>33.950000000000003</v>
      </c>
      <c r="X193" s="24"/>
      <c r="Y193" s="2"/>
      <c r="Z193" s="2"/>
      <c r="AA193" s="2"/>
      <c r="AB193" s="2"/>
      <c r="AC193" s="2"/>
    </row>
    <row r="194" spans="1:29" x14ac:dyDescent="0.25">
      <c r="A194" s="8">
        <v>44523</v>
      </c>
      <c r="B194" s="3" t="s">
        <v>310</v>
      </c>
      <c r="C194" s="3" t="s">
        <v>311</v>
      </c>
      <c r="D194" s="6">
        <v>1709</v>
      </c>
      <c r="E194" s="11">
        <v>63.4</v>
      </c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>
        <v>63.4</v>
      </c>
      <c r="S194" s="22"/>
      <c r="T194" s="22"/>
      <c r="U194" s="22"/>
      <c r="V194" s="22">
        <v>0</v>
      </c>
      <c r="W194" s="22">
        <f t="shared" si="34"/>
        <v>63.4</v>
      </c>
      <c r="X194" s="24"/>
      <c r="Y194" s="2"/>
      <c r="Z194" s="2"/>
      <c r="AA194" s="2"/>
      <c r="AB194" s="2"/>
      <c r="AC194" s="2"/>
    </row>
    <row r="195" spans="1:29" x14ac:dyDescent="0.25">
      <c r="A195" s="8">
        <v>44523</v>
      </c>
      <c r="B195" s="3" t="s">
        <v>312</v>
      </c>
      <c r="C195" s="3" t="s">
        <v>313</v>
      </c>
      <c r="D195" s="6">
        <v>1711</v>
      </c>
      <c r="E195" s="11">
        <v>2500</v>
      </c>
      <c r="F195" s="22"/>
      <c r="G195" s="22"/>
      <c r="H195" s="22">
        <v>2500</v>
      </c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>
        <v>0</v>
      </c>
      <c r="W195" s="22">
        <f t="shared" si="34"/>
        <v>2500</v>
      </c>
      <c r="X195" s="24"/>
      <c r="Y195" s="2"/>
      <c r="Z195" s="2"/>
      <c r="AA195" s="2"/>
      <c r="AB195" s="2"/>
      <c r="AC195" s="2"/>
    </row>
    <row r="196" spans="1:29" x14ac:dyDescent="0.25">
      <c r="A196" s="8">
        <v>44525</v>
      </c>
      <c r="B196" s="3" t="s">
        <v>314</v>
      </c>
      <c r="C196" s="3" t="s">
        <v>315</v>
      </c>
      <c r="D196" s="6">
        <v>1712</v>
      </c>
      <c r="E196" s="11">
        <v>249.6</v>
      </c>
      <c r="F196" s="22"/>
      <c r="G196" s="22"/>
      <c r="H196" s="22"/>
      <c r="I196" s="22"/>
      <c r="J196" s="22"/>
      <c r="K196" s="22"/>
      <c r="L196" s="22"/>
      <c r="M196" s="22"/>
      <c r="N196" s="22">
        <v>208</v>
      </c>
      <c r="O196" s="22"/>
      <c r="P196" s="22"/>
      <c r="Q196" s="22"/>
      <c r="R196" s="22"/>
      <c r="S196" s="22"/>
      <c r="T196" s="22"/>
      <c r="U196" s="22"/>
      <c r="V196" s="22">
        <v>41.6</v>
      </c>
      <c r="W196" s="22">
        <f t="shared" si="34"/>
        <v>249.6</v>
      </c>
      <c r="X196" s="24" t="s">
        <v>316</v>
      </c>
      <c r="Y196" s="2"/>
      <c r="Z196" s="2"/>
      <c r="AA196" s="2"/>
      <c r="AB196" s="2"/>
      <c r="AC196" s="2"/>
    </row>
    <row r="197" spans="1:29" s="39" customFormat="1" x14ac:dyDescent="0.25">
      <c r="A197" s="41"/>
      <c r="B197" s="37"/>
      <c r="C197" s="37"/>
      <c r="D197" s="38"/>
      <c r="E197" s="42">
        <f t="shared" ref="E197:W197" si="36">SUM(E180:E196)</f>
        <v>4023.2400000000002</v>
      </c>
      <c r="F197" s="42">
        <f t="shared" si="36"/>
        <v>392.6</v>
      </c>
      <c r="G197" s="42">
        <f t="shared" si="36"/>
        <v>64.960000000000008</v>
      </c>
      <c r="H197" s="42">
        <f t="shared" si="36"/>
        <v>2883.16</v>
      </c>
      <c r="I197" s="42">
        <f t="shared" si="36"/>
        <v>0</v>
      </c>
      <c r="J197" s="42">
        <f t="shared" si="36"/>
        <v>0</v>
      </c>
      <c r="K197" s="42">
        <f t="shared" si="36"/>
        <v>0</v>
      </c>
      <c r="L197" s="42">
        <f t="shared" si="36"/>
        <v>0</v>
      </c>
      <c r="M197" s="42">
        <f t="shared" si="36"/>
        <v>0</v>
      </c>
      <c r="N197" s="42">
        <f t="shared" si="36"/>
        <v>208</v>
      </c>
      <c r="O197" s="42">
        <f t="shared" si="36"/>
        <v>48.01</v>
      </c>
      <c r="P197" s="42">
        <f t="shared" si="36"/>
        <v>199.45999999999998</v>
      </c>
      <c r="Q197" s="42">
        <f t="shared" si="36"/>
        <v>27.03</v>
      </c>
      <c r="R197" s="42">
        <f t="shared" si="36"/>
        <v>105.19999999999999</v>
      </c>
      <c r="S197" s="42">
        <f t="shared" si="36"/>
        <v>0</v>
      </c>
      <c r="T197" s="42">
        <f t="shared" si="36"/>
        <v>33.950000000000003</v>
      </c>
      <c r="U197" s="42">
        <f t="shared" si="36"/>
        <v>0</v>
      </c>
      <c r="V197" s="42">
        <f t="shared" si="36"/>
        <v>60.870000000000005</v>
      </c>
      <c r="W197" s="42">
        <f t="shared" si="36"/>
        <v>4023.2400000000002</v>
      </c>
      <c r="X197" s="38"/>
      <c r="Y197" s="37"/>
      <c r="Z197" s="37"/>
      <c r="AA197" s="37"/>
      <c r="AB197" s="37"/>
      <c r="AC197" s="37"/>
    </row>
    <row r="198" spans="1:29" s="60" customFormat="1" x14ac:dyDescent="0.25">
      <c r="A198" s="61"/>
      <c r="B198" s="62"/>
      <c r="C198" s="62"/>
      <c r="D198" s="63"/>
      <c r="E198" s="63"/>
      <c r="F198" s="64"/>
      <c r="G198" s="64"/>
      <c r="H198" s="64"/>
      <c r="I198" s="64"/>
      <c r="J198" s="64"/>
      <c r="K198" s="64"/>
      <c r="L198" s="64"/>
      <c r="M198" s="64"/>
      <c r="N198" s="64"/>
      <c r="O198" s="64"/>
      <c r="P198" s="64"/>
      <c r="Q198" s="64"/>
      <c r="R198" s="64"/>
      <c r="S198" s="64"/>
      <c r="T198" s="64"/>
      <c r="U198" s="64"/>
      <c r="V198" s="64"/>
      <c r="W198" s="64"/>
      <c r="X198" s="63"/>
      <c r="Y198" s="62"/>
      <c r="Z198" s="62"/>
      <c r="AA198" s="62"/>
      <c r="AB198" s="62"/>
      <c r="AC198" s="62"/>
    </row>
    <row r="199" spans="1:29" s="32" customFormat="1" ht="21" x14ac:dyDescent="0.35">
      <c r="A199" s="29" t="s">
        <v>317</v>
      </c>
      <c r="B199" s="30"/>
      <c r="C199" s="30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0"/>
      <c r="Z199" s="30"/>
      <c r="AA199" s="30"/>
      <c r="AB199" s="30"/>
      <c r="AC199" s="30"/>
    </row>
    <row r="200" spans="1:29" s="32" customFormat="1" x14ac:dyDescent="0.25">
      <c r="A200" s="33" t="s">
        <v>5</v>
      </c>
      <c r="B200" s="34" t="s">
        <v>6</v>
      </c>
      <c r="C200" s="34" t="s">
        <v>7</v>
      </c>
      <c r="D200" s="35" t="s">
        <v>8</v>
      </c>
      <c r="E200" s="35" t="s">
        <v>9</v>
      </c>
      <c r="F200" s="35" t="s">
        <v>10</v>
      </c>
      <c r="G200" s="35" t="s">
        <v>11</v>
      </c>
      <c r="H200" s="35" t="s">
        <v>12</v>
      </c>
      <c r="I200" s="35" t="s">
        <v>13</v>
      </c>
      <c r="J200" s="35" t="s">
        <v>14</v>
      </c>
      <c r="K200" s="35" t="s">
        <v>15</v>
      </c>
      <c r="L200" s="35" t="s">
        <v>16</v>
      </c>
      <c r="M200" s="35" t="s">
        <v>17</v>
      </c>
      <c r="N200" s="35" t="s">
        <v>18</v>
      </c>
      <c r="O200" s="35" t="s">
        <v>19</v>
      </c>
      <c r="P200" s="35" t="s">
        <v>20</v>
      </c>
      <c r="Q200" s="35" t="s">
        <v>21</v>
      </c>
      <c r="R200" s="35" t="s">
        <v>22</v>
      </c>
      <c r="S200" s="35" t="s">
        <v>23</v>
      </c>
      <c r="T200" s="35" t="s">
        <v>24</v>
      </c>
      <c r="U200" s="35" t="s">
        <v>25</v>
      </c>
      <c r="V200" s="35" t="s">
        <v>26</v>
      </c>
      <c r="W200" s="35" t="s">
        <v>9</v>
      </c>
      <c r="X200" s="35" t="s">
        <v>27</v>
      </c>
      <c r="Y200" s="30"/>
      <c r="Z200" s="30"/>
      <c r="AA200" s="30"/>
      <c r="AB200" s="30"/>
      <c r="AC200" s="30"/>
    </row>
    <row r="201" spans="1:29" x14ac:dyDescent="0.25">
      <c r="A201" s="8">
        <v>44538</v>
      </c>
      <c r="B201" s="3" t="s">
        <v>141</v>
      </c>
      <c r="C201" s="3" t="s">
        <v>318</v>
      </c>
      <c r="D201" s="6">
        <v>1717</v>
      </c>
      <c r="E201" s="11">
        <v>95.4</v>
      </c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>
        <v>79.5</v>
      </c>
      <c r="S201" s="22"/>
      <c r="T201" s="22"/>
      <c r="U201" s="22"/>
      <c r="V201" s="22">
        <v>15.9</v>
      </c>
      <c r="W201" s="22">
        <f>SUM(F201:V201)</f>
        <v>95.4</v>
      </c>
      <c r="X201" s="6" t="s">
        <v>171</v>
      </c>
      <c r="Y201" s="2"/>
      <c r="Z201" s="2"/>
      <c r="AA201" s="2"/>
      <c r="AB201" s="2"/>
      <c r="AC201" s="2"/>
    </row>
    <row r="202" spans="1:29" x14ac:dyDescent="0.25">
      <c r="A202" s="8">
        <v>44538</v>
      </c>
      <c r="B202" s="3" t="s">
        <v>100</v>
      </c>
      <c r="C202" s="3" t="s">
        <v>319</v>
      </c>
      <c r="D202" s="6">
        <v>1717</v>
      </c>
      <c r="E202" s="11">
        <v>9.99</v>
      </c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>
        <v>8.32</v>
      </c>
      <c r="S202" s="22"/>
      <c r="T202" s="22"/>
      <c r="U202" s="22"/>
      <c r="V202" s="22">
        <v>1.67</v>
      </c>
      <c r="W202" s="22">
        <f t="shared" ref="W202:W205" si="37">SUM(F202:V202)</f>
        <v>9.99</v>
      </c>
      <c r="X202" s="6" t="s">
        <v>167</v>
      </c>
      <c r="Y202" s="2"/>
      <c r="Z202" s="2"/>
      <c r="AA202" s="2"/>
      <c r="AB202" s="2"/>
      <c r="AC202" s="2"/>
    </row>
    <row r="203" spans="1:29" x14ac:dyDescent="0.25">
      <c r="A203" s="8">
        <v>44538</v>
      </c>
      <c r="B203" s="3" t="s">
        <v>100</v>
      </c>
      <c r="C203" s="3" t="s">
        <v>320</v>
      </c>
      <c r="D203" s="6">
        <v>1717</v>
      </c>
      <c r="E203" s="11">
        <v>8.99</v>
      </c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>
        <v>8.99</v>
      </c>
      <c r="S203" s="22"/>
      <c r="T203" s="22"/>
      <c r="U203" s="22"/>
      <c r="V203" s="22">
        <v>0</v>
      </c>
      <c r="W203" s="22">
        <f t="shared" si="37"/>
        <v>8.99</v>
      </c>
      <c r="X203" s="24"/>
      <c r="Y203" s="2"/>
      <c r="Z203" s="2"/>
      <c r="AA203" s="2"/>
      <c r="AB203" s="2"/>
      <c r="AC203" s="2"/>
    </row>
    <row r="204" spans="1:29" x14ac:dyDescent="0.25">
      <c r="A204" s="8">
        <v>44538</v>
      </c>
      <c r="B204" s="3" t="s">
        <v>100</v>
      </c>
      <c r="C204" s="3" t="s">
        <v>321</v>
      </c>
      <c r="D204" s="6">
        <v>1717</v>
      </c>
      <c r="E204" s="11">
        <v>33.99</v>
      </c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>
        <v>28.32</v>
      </c>
      <c r="S204" s="22"/>
      <c r="T204" s="22"/>
      <c r="U204" s="22"/>
      <c r="V204" s="22">
        <v>5.67</v>
      </c>
      <c r="W204" s="22">
        <f t="shared" si="37"/>
        <v>33.99</v>
      </c>
      <c r="X204" s="6" t="s">
        <v>167</v>
      </c>
      <c r="Y204" s="2"/>
      <c r="Z204" s="2"/>
      <c r="AA204" s="2"/>
      <c r="AB204" s="2"/>
      <c r="AC204" s="2"/>
    </row>
    <row r="205" spans="1:29" x14ac:dyDescent="0.25">
      <c r="A205" s="8">
        <v>44538</v>
      </c>
      <c r="B205" s="3" t="s">
        <v>322</v>
      </c>
      <c r="C205" s="3" t="s">
        <v>323</v>
      </c>
      <c r="D205" s="6">
        <v>1717</v>
      </c>
      <c r="E205" s="11">
        <v>15</v>
      </c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>
        <v>12.5</v>
      </c>
      <c r="S205" s="22"/>
      <c r="T205" s="22"/>
      <c r="U205" s="22"/>
      <c r="V205" s="22">
        <v>2.5</v>
      </c>
      <c r="W205" s="22">
        <f t="shared" si="37"/>
        <v>15</v>
      </c>
      <c r="X205" s="24" t="s">
        <v>324</v>
      </c>
      <c r="Y205" s="2"/>
      <c r="Z205" s="2"/>
      <c r="AA205" s="2"/>
      <c r="AB205" s="2"/>
      <c r="AC205" s="2"/>
    </row>
    <row r="206" spans="1:29" x14ac:dyDescent="0.25">
      <c r="A206" s="8">
        <v>44543</v>
      </c>
      <c r="B206" s="3" t="s">
        <v>131</v>
      </c>
      <c r="C206" s="3" t="s">
        <v>132</v>
      </c>
      <c r="D206" s="6" t="s">
        <v>29</v>
      </c>
      <c r="E206" s="11">
        <v>54.08</v>
      </c>
      <c r="F206" s="22"/>
      <c r="G206" s="22"/>
      <c r="H206" s="22"/>
      <c r="I206" s="22"/>
      <c r="J206" s="22"/>
      <c r="K206" s="22"/>
      <c r="L206" s="22"/>
      <c r="M206" s="22"/>
      <c r="N206" s="22"/>
      <c r="O206" s="22">
        <v>54.08</v>
      </c>
      <c r="P206" s="22"/>
      <c r="Q206" s="22"/>
      <c r="R206" s="22"/>
      <c r="S206" s="22"/>
      <c r="T206" s="22"/>
      <c r="U206" s="22"/>
      <c r="V206" s="22">
        <v>0</v>
      </c>
      <c r="W206" s="22">
        <f t="shared" ref="W206" si="38">SUM(F206:V206)</f>
        <v>54.08</v>
      </c>
      <c r="X206" s="24"/>
      <c r="Y206" s="2"/>
      <c r="Z206" s="2"/>
      <c r="AA206" s="2"/>
      <c r="AB206" s="2"/>
      <c r="AC206" s="2"/>
    </row>
    <row r="207" spans="1:29" x14ac:dyDescent="0.25">
      <c r="A207" s="8">
        <v>44543</v>
      </c>
      <c r="B207" s="3" t="s">
        <v>325</v>
      </c>
      <c r="C207" s="3" t="s">
        <v>326</v>
      </c>
      <c r="D207" s="6">
        <v>1719</v>
      </c>
      <c r="E207" s="11">
        <v>50</v>
      </c>
      <c r="F207" s="22"/>
      <c r="G207" s="22"/>
      <c r="H207" s="22">
        <v>50</v>
      </c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>
        <v>0</v>
      </c>
      <c r="W207" s="22">
        <f>SUM(F207:V207)</f>
        <v>50</v>
      </c>
      <c r="X207" s="24"/>
      <c r="Y207" s="2"/>
      <c r="Z207" s="2"/>
      <c r="AA207" s="2"/>
      <c r="AB207" s="2"/>
      <c r="AC207" s="2"/>
    </row>
    <row r="208" spans="1:29" x14ac:dyDescent="0.25">
      <c r="A208" s="8">
        <v>44544</v>
      </c>
      <c r="B208" s="3" t="s">
        <v>28</v>
      </c>
      <c r="C208" s="3" t="s">
        <v>85</v>
      </c>
      <c r="D208" s="6" t="s">
        <v>29</v>
      </c>
      <c r="E208" s="11">
        <v>16.46</v>
      </c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>
        <v>15.68</v>
      </c>
      <c r="Q208" s="22"/>
      <c r="R208" s="22"/>
      <c r="S208" s="22"/>
      <c r="T208" s="22"/>
      <c r="U208" s="22"/>
      <c r="V208" s="22">
        <v>0.78</v>
      </c>
      <c r="W208" s="22">
        <f t="shared" ref="W208:W209" si="39">SUM(F208:V208)</f>
        <v>16.46</v>
      </c>
      <c r="X208" s="24" t="s">
        <v>30</v>
      </c>
      <c r="Y208" s="2"/>
      <c r="Z208" s="2"/>
      <c r="AA208" s="2"/>
      <c r="AB208" s="2"/>
      <c r="AC208" s="2"/>
    </row>
    <row r="209" spans="1:29" x14ac:dyDescent="0.25">
      <c r="A209" s="8">
        <v>44544</v>
      </c>
      <c r="B209" s="3" t="s">
        <v>28</v>
      </c>
      <c r="C209" s="3" t="s">
        <v>294</v>
      </c>
      <c r="D209" s="6" t="s">
        <v>29</v>
      </c>
      <c r="E209" s="11">
        <v>73.260000000000005</v>
      </c>
      <c r="F209" s="22"/>
      <c r="G209" s="22"/>
      <c r="H209" s="22"/>
      <c r="I209" s="22"/>
      <c r="J209" s="22"/>
      <c r="K209" s="22"/>
      <c r="L209" s="22"/>
      <c r="M209" s="22"/>
      <c r="N209" s="22"/>
      <c r="O209" s="22">
        <v>69.77</v>
      </c>
      <c r="P209" s="22"/>
      <c r="Q209" s="22"/>
      <c r="R209" s="22"/>
      <c r="S209" s="22"/>
      <c r="T209" s="22"/>
      <c r="U209" s="22"/>
      <c r="V209" s="22">
        <v>3.49</v>
      </c>
      <c r="W209" s="22">
        <f t="shared" si="39"/>
        <v>73.259999999999991</v>
      </c>
      <c r="X209" s="24" t="s">
        <v>30</v>
      </c>
      <c r="Y209" s="2"/>
      <c r="Z209" s="2"/>
      <c r="AA209" s="2"/>
      <c r="AB209" s="2"/>
      <c r="AC209" s="2"/>
    </row>
    <row r="210" spans="1:29" x14ac:dyDescent="0.25">
      <c r="A210" s="8">
        <v>44544</v>
      </c>
      <c r="B210" s="3" t="s">
        <v>327</v>
      </c>
      <c r="C210" s="3" t="s">
        <v>328</v>
      </c>
      <c r="D210" s="6">
        <v>1714</v>
      </c>
      <c r="E210" s="11">
        <v>440.4</v>
      </c>
      <c r="F210" s="22"/>
      <c r="G210" s="22">
        <v>367</v>
      </c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>
        <v>73.400000000000006</v>
      </c>
      <c r="W210" s="22">
        <f t="shared" ref="W210:W217" si="40">SUM(F210:V210)</f>
        <v>440.4</v>
      </c>
      <c r="X210" s="24" t="s">
        <v>329</v>
      </c>
      <c r="Y210" s="2"/>
      <c r="Z210" s="2"/>
      <c r="AA210" s="2"/>
      <c r="AB210" s="2"/>
      <c r="AC210" s="2"/>
    </row>
    <row r="211" spans="1:29" x14ac:dyDescent="0.25">
      <c r="A211" s="8">
        <v>44910</v>
      </c>
      <c r="B211" s="3" t="s">
        <v>71</v>
      </c>
      <c r="C211" s="3" t="s">
        <v>331</v>
      </c>
      <c r="D211" s="6">
        <v>1713</v>
      </c>
      <c r="E211" s="11">
        <v>392.6</v>
      </c>
      <c r="F211" s="22">
        <v>392.6</v>
      </c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>
        <v>0</v>
      </c>
      <c r="W211" s="22">
        <f t="shared" si="40"/>
        <v>392.6</v>
      </c>
      <c r="X211" s="24"/>
      <c r="Y211" s="2"/>
      <c r="Z211" s="2"/>
      <c r="AA211" s="2"/>
      <c r="AB211" s="2"/>
      <c r="AC211" s="2"/>
    </row>
    <row r="212" spans="1:29" x14ac:dyDescent="0.25">
      <c r="A212" s="8">
        <v>44545</v>
      </c>
      <c r="B212" s="3" t="s">
        <v>71</v>
      </c>
      <c r="C212" s="3" t="s">
        <v>330</v>
      </c>
      <c r="D212" s="6">
        <v>1713</v>
      </c>
      <c r="E212" s="11">
        <v>9.99</v>
      </c>
      <c r="F212" s="22"/>
      <c r="G212" s="22">
        <v>9.99</v>
      </c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>
        <v>0</v>
      </c>
      <c r="W212" s="22">
        <f t="shared" si="40"/>
        <v>9.99</v>
      </c>
      <c r="X212" s="24"/>
      <c r="Y212" s="2"/>
      <c r="Z212" s="2"/>
      <c r="AA212" s="2"/>
      <c r="AB212" s="2"/>
      <c r="AC212" s="2"/>
    </row>
    <row r="213" spans="1:29" x14ac:dyDescent="0.25">
      <c r="A213" s="8">
        <v>44551</v>
      </c>
      <c r="B213" s="3" t="s">
        <v>37</v>
      </c>
      <c r="C213" s="3" t="s">
        <v>38</v>
      </c>
      <c r="D213" s="6">
        <v>1716</v>
      </c>
      <c r="E213" s="11">
        <v>11.34</v>
      </c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>
        <v>9.4499999999999993</v>
      </c>
      <c r="Q213" s="22"/>
      <c r="R213" s="22"/>
      <c r="S213" s="22"/>
      <c r="T213" s="22"/>
      <c r="U213" s="22"/>
      <c r="V213" s="22">
        <v>1.89</v>
      </c>
      <c r="W213" s="22">
        <f t="shared" si="40"/>
        <v>11.34</v>
      </c>
      <c r="X213" s="6" t="s">
        <v>183</v>
      </c>
      <c r="Y213" s="2"/>
      <c r="Z213" s="2"/>
      <c r="AA213" s="2"/>
      <c r="AB213" s="2"/>
      <c r="AC213" s="2"/>
    </row>
    <row r="214" spans="1:29" x14ac:dyDescent="0.25">
      <c r="A214" s="8">
        <v>44551</v>
      </c>
      <c r="B214" s="3" t="s">
        <v>133</v>
      </c>
      <c r="C214" s="3" t="s">
        <v>332</v>
      </c>
      <c r="D214" s="6">
        <v>1720</v>
      </c>
      <c r="E214" s="11">
        <v>77.489999999999995</v>
      </c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>
        <v>77.489999999999995</v>
      </c>
      <c r="Q214" s="22"/>
      <c r="R214" s="22"/>
      <c r="S214" s="22"/>
      <c r="T214" s="22"/>
      <c r="U214" s="22"/>
      <c r="V214" s="22">
        <v>0</v>
      </c>
      <c r="W214" s="22">
        <f t="shared" si="40"/>
        <v>77.489999999999995</v>
      </c>
      <c r="X214" s="24"/>
      <c r="Y214" s="2"/>
      <c r="Z214" s="2"/>
      <c r="AA214" s="2"/>
      <c r="AB214" s="2"/>
      <c r="AC214" s="2"/>
    </row>
    <row r="215" spans="1:29" x14ac:dyDescent="0.25">
      <c r="A215" s="8">
        <v>44553</v>
      </c>
      <c r="B215" s="3" t="s">
        <v>28</v>
      </c>
      <c r="C215" s="3" t="s">
        <v>125</v>
      </c>
      <c r="D215" s="6" t="s">
        <v>29</v>
      </c>
      <c r="E215" s="11">
        <v>14.43</v>
      </c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>
        <v>13.74</v>
      </c>
      <c r="R215" s="22"/>
      <c r="S215" s="22"/>
      <c r="T215" s="22"/>
      <c r="U215" s="22"/>
      <c r="V215" s="22">
        <v>0.69</v>
      </c>
      <c r="W215" s="22">
        <f t="shared" si="40"/>
        <v>14.43</v>
      </c>
      <c r="X215" s="24" t="s">
        <v>30</v>
      </c>
      <c r="Y215" s="2"/>
      <c r="Z215" s="2"/>
      <c r="AA215" s="2"/>
      <c r="AB215" s="2"/>
      <c r="AC215" s="2"/>
    </row>
    <row r="216" spans="1:29" x14ac:dyDescent="0.25">
      <c r="A216" s="8">
        <v>44554</v>
      </c>
      <c r="B216" s="3" t="s">
        <v>333</v>
      </c>
      <c r="C216" s="3" t="s">
        <v>334</v>
      </c>
      <c r="D216" s="6">
        <v>1718</v>
      </c>
      <c r="E216" s="11">
        <v>410</v>
      </c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>
        <v>410</v>
      </c>
      <c r="U216" s="22"/>
      <c r="V216" s="22">
        <v>0</v>
      </c>
      <c r="W216" s="22">
        <f t="shared" si="40"/>
        <v>410</v>
      </c>
      <c r="X216" s="6"/>
      <c r="Y216" s="2"/>
      <c r="Z216" s="2"/>
      <c r="AA216" s="2"/>
      <c r="AB216" s="2"/>
      <c r="AC216" s="2"/>
    </row>
    <row r="217" spans="1:29" x14ac:dyDescent="0.25">
      <c r="A217" s="8">
        <v>44554</v>
      </c>
      <c r="B217" s="3" t="s">
        <v>44</v>
      </c>
      <c r="C217" s="3" t="s">
        <v>335</v>
      </c>
      <c r="D217" s="6">
        <v>1715</v>
      </c>
      <c r="E217" s="11">
        <v>240</v>
      </c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>
        <v>200</v>
      </c>
      <c r="U217" s="22"/>
      <c r="V217" s="22">
        <v>40</v>
      </c>
      <c r="W217" s="22">
        <f t="shared" si="40"/>
        <v>240</v>
      </c>
      <c r="X217" s="24" t="s">
        <v>45</v>
      </c>
      <c r="Y217" s="2"/>
      <c r="Z217" s="2"/>
      <c r="AA217" s="2"/>
      <c r="AB217" s="2"/>
      <c r="AC217" s="2"/>
    </row>
    <row r="218" spans="1:29" s="39" customFormat="1" x14ac:dyDescent="0.25">
      <c r="A218" s="41"/>
      <c r="B218" s="37"/>
      <c r="C218" s="37"/>
      <c r="D218" s="38"/>
      <c r="E218" s="42">
        <f t="shared" ref="E218:W218" si="41">SUM(E201:E217)</f>
        <v>1953.42</v>
      </c>
      <c r="F218" s="42">
        <f t="shared" si="41"/>
        <v>392.6</v>
      </c>
      <c r="G218" s="42">
        <f t="shared" si="41"/>
        <v>376.99</v>
      </c>
      <c r="H218" s="42">
        <f t="shared" si="41"/>
        <v>50</v>
      </c>
      <c r="I218" s="42">
        <f t="shared" si="41"/>
        <v>0</v>
      </c>
      <c r="J218" s="42">
        <f t="shared" si="41"/>
        <v>0</v>
      </c>
      <c r="K218" s="42">
        <f t="shared" si="41"/>
        <v>0</v>
      </c>
      <c r="L218" s="42">
        <f t="shared" si="41"/>
        <v>0</v>
      </c>
      <c r="M218" s="42">
        <f t="shared" si="41"/>
        <v>0</v>
      </c>
      <c r="N218" s="42">
        <f t="shared" si="41"/>
        <v>0</v>
      </c>
      <c r="O218" s="42">
        <f t="shared" si="41"/>
        <v>123.85</v>
      </c>
      <c r="P218" s="42">
        <f t="shared" si="41"/>
        <v>102.61999999999999</v>
      </c>
      <c r="Q218" s="42">
        <f t="shared" si="41"/>
        <v>13.74</v>
      </c>
      <c r="R218" s="42">
        <f t="shared" si="41"/>
        <v>137.63</v>
      </c>
      <c r="S218" s="42">
        <f t="shared" si="41"/>
        <v>0</v>
      </c>
      <c r="T218" s="42">
        <f t="shared" si="41"/>
        <v>610</v>
      </c>
      <c r="U218" s="42">
        <f t="shared" si="41"/>
        <v>0</v>
      </c>
      <c r="V218" s="42">
        <f t="shared" si="41"/>
        <v>145.99</v>
      </c>
      <c r="W218" s="42">
        <f t="shared" si="41"/>
        <v>1953.42</v>
      </c>
      <c r="X218" s="38"/>
      <c r="Y218" s="37"/>
      <c r="Z218" s="37"/>
      <c r="AA218" s="37"/>
      <c r="AB218" s="37"/>
      <c r="AC218" s="37"/>
    </row>
    <row r="219" spans="1:29" s="60" customFormat="1" x14ac:dyDescent="0.25">
      <c r="A219" s="61"/>
      <c r="B219" s="62"/>
      <c r="C219" s="62"/>
      <c r="D219" s="63"/>
      <c r="E219" s="63"/>
      <c r="F219" s="64"/>
      <c r="G219" s="64"/>
      <c r="H219" s="64"/>
      <c r="I219" s="64"/>
      <c r="J219" s="64"/>
      <c r="K219" s="64"/>
      <c r="L219" s="64"/>
      <c r="M219" s="64"/>
      <c r="N219" s="64"/>
      <c r="O219" s="64"/>
      <c r="P219" s="64"/>
      <c r="Q219" s="64"/>
      <c r="R219" s="64"/>
      <c r="S219" s="64"/>
      <c r="T219" s="64"/>
      <c r="U219" s="64"/>
      <c r="V219" s="64"/>
      <c r="W219" s="64"/>
      <c r="X219" s="63"/>
      <c r="Y219" s="62"/>
      <c r="Z219" s="62"/>
      <c r="AA219" s="62"/>
      <c r="AB219" s="62"/>
      <c r="AC219" s="62"/>
    </row>
    <row r="220" spans="1:29" s="32" customFormat="1" ht="21" x14ac:dyDescent="0.35">
      <c r="A220" s="29" t="s">
        <v>336</v>
      </c>
      <c r="B220" s="30"/>
      <c r="C220" s="30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0"/>
      <c r="Z220" s="30"/>
      <c r="AA220" s="30"/>
      <c r="AB220" s="30"/>
      <c r="AC220" s="30"/>
    </row>
    <row r="221" spans="1:29" s="32" customFormat="1" x14ac:dyDescent="0.25">
      <c r="A221" s="33" t="s">
        <v>5</v>
      </c>
      <c r="B221" s="34" t="s">
        <v>6</v>
      </c>
      <c r="C221" s="34" t="s">
        <v>7</v>
      </c>
      <c r="D221" s="35" t="s">
        <v>8</v>
      </c>
      <c r="E221" s="35" t="s">
        <v>9</v>
      </c>
      <c r="F221" s="35" t="s">
        <v>10</v>
      </c>
      <c r="G221" s="35" t="s">
        <v>11</v>
      </c>
      <c r="H221" s="35" t="s">
        <v>12</v>
      </c>
      <c r="I221" s="35" t="s">
        <v>13</v>
      </c>
      <c r="J221" s="35" t="s">
        <v>14</v>
      </c>
      <c r="K221" s="35" t="s">
        <v>15</v>
      </c>
      <c r="L221" s="35" t="s">
        <v>16</v>
      </c>
      <c r="M221" s="35" t="s">
        <v>17</v>
      </c>
      <c r="N221" s="35" t="s">
        <v>18</v>
      </c>
      <c r="O221" s="35" t="s">
        <v>19</v>
      </c>
      <c r="P221" s="35" t="s">
        <v>20</v>
      </c>
      <c r="Q221" s="35" t="s">
        <v>21</v>
      </c>
      <c r="R221" s="35" t="s">
        <v>22</v>
      </c>
      <c r="S221" s="35" t="s">
        <v>23</v>
      </c>
      <c r="T221" s="35" t="s">
        <v>24</v>
      </c>
      <c r="U221" s="35" t="s">
        <v>25</v>
      </c>
      <c r="V221" s="35" t="s">
        <v>26</v>
      </c>
      <c r="W221" s="35" t="s">
        <v>9</v>
      </c>
      <c r="X221" s="35" t="s">
        <v>27</v>
      </c>
      <c r="Y221" s="30"/>
      <c r="Z221" s="30"/>
      <c r="AA221" s="30"/>
      <c r="AB221" s="30"/>
      <c r="AC221" s="30"/>
    </row>
    <row r="222" spans="1:29" x14ac:dyDescent="0.25">
      <c r="A222" s="8">
        <v>44574</v>
      </c>
      <c r="B222" s="3" t="s">
        <v>28</v>
      </c>
      <c r="C222" s="3" t="s">
        <v>85</v>
      </c>
      <c r="D222" s="6" t="s">
        <v>29</v>
      </c>
      <c r="E222" s="11">
        <v>16.309999999999999</v>
      </c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>
        <v>15.53</v>
      </c>
      <c r="Q222" s="22"/>
      <c r="R222" s="22"/>
      <c r="S222" s="22"/>
      <c r="T222" s="22"/>
      <c r="U222" s="22"/>
      <c r="V222" s="22">
        <v>0.78</v>
      </c>
      <c r="W222" s="22">
        <f t="shared" ref="W222:W226" si="42">SUM(F222:V222)</f>
        <v>16.309999999999999</v>
      </c>
      <c r="X222" s="24" t="s">
        <v>30</v>
      </c>
      <c r="Y222" s="2"/>
      <c r="Z222" s="2"/>
      <c r="AA222" s="2"/>
      <c r="AB222" s="2"/>
      <c r="AC222" s="2"/>
    </row>
    <row r="223" spans="1:29" x14ac:dyDescent="0.25">
      <c r="A223" s="8">
        <v>44574</v>
      </c>
      <c r="B223" s="3" t="s">
        <v>28</v>
      </c>
      <c r="C223" s="3" t="s">
        <v>294</v>
      </c>
      <c r="D223" s="6" t="s">
        <v>29</v>
      </c>
      <c r="E223" s="11">
        <v>131.46</v>
      </c>
      <c r="F223" s="22"/>
      <c r="G223" s="22"/>
      <c r="H223" s="22"/>
      <c r="I223" s="22"/>
      <c r="J223" s="22"/>
      <c r="K223" s="22"/>
      <c r="L223" s="22"/>
      <c r="M223" s="22"/>
      <c r="N223" s="22"/>
      <c r="O223" s="22">
        <v>125.2</v>
      </c>
      <c r="P223" s="22"/>
      <c r="Q223" s="22"/>
      <c r="R223" s="22"/>
      <c r="S223" s="22"/>
      <c r="T223" s="22"/>
      <c r="U223" s="22"/>
      <c r="V223" s="22">
        <v>6.26</v>
      </c>
      <c r="W223" s="22">
        <f t="shared" si="42"/>
        <v>131.46</v>
      </c>
      <c r="X223" s="24" t="s">
        <v>30</v>
      </c>
      <c r="Y223" s="2"/>
      <c r="Z223" s="2"/>
      <c r="AA223" s="2"/>
      <c r="AB223" s="2"/>
      <c r="AC223" s="2"/>
    </row>
    <row r="224" spans="1:29" x14ac:dyDescent="0.25">
      <c r="A224" s="8">
        <v>44574</v>
      </c>
      <c r="B224" s="3" t="s">
        <v>340</v>
      </c>
      <c r="C224" s="3" t="s">
        <v>341</v>
      </c>
      <c r="D224" s="6">
        <v>1706</v>
      </c>
      <c r="E224" s="11">
        <v>24.57</v>
      </c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>
        <v>20.48</v>
      </c>
      <c r="S224" s="22"/>
      <c r="T224" s="22"/>
      <c r="U224" s="22"/>
      <c r="V224" s="22">
        <v>4.09</v>
      </c>
      <c r="W224" s="22">
        <f t="shared" si="42"/>
        <v>24.57</v>
      </c>
      <c r="X224" s="6" t="s">
        <v>208</v>
      </c>
      <c r="Y224" s="2"/>
      <c r="Z224" s="2"/>
      <c r="AA224" s="2"/>
      <c r="AB224" s="2"/>
      <c r="AC224" s="2"/>
    </row>
    <row r="225" spans="1:29" x14ac:dyDescent="0.25">
      <c r="A225" s="8">
        <v>44581</v>
      </c>
      <c r="B225" s="3" t="s">
        <v>28</v>
      </c>
      <c r="C225" s="3" t="s">
        <v>125</v>
      </c>
      <c r="D225" s="6" t="s">
        <v>29</v>
      </c>
      <c r="E225" s="11">
        <v>13.95</v>
      </c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>
        <v>13.29</v>
      </c>
      <c r="R225" s="22"/>
      <c r="S225" s="22"/>
      <c r="T225" s="22"/>
      <c r="U225" s="22"/>
      <c r="V225" s="22">
        <v>0.66</v>
      </c>
      <c r="W225" s="22">
        <f t="shared" si="42"/>
        <v>13.95</v>
      </c>
      <c r="X225" s="24" t="s">
        <v>30</v>
      </c>
      <c r="Y225" s="2"/>
      <c r="Z225" s="2"/>
      <c r="AA225" s="2"/>
      <c r="AB225" s="2"/>
      <c r="AC225" s="2"/>
    </row>
    <row r="226" spans="1:29" x14ac:dyDescent="0.25">
      <c r="A226" s="8">
        <v>44581</v>
      </c>
      <c r="B226" s="3" t="s">
        <v>337</v>
      </c>
      <c r="C226" s="3" t="s">
        <v>342</v>
      </c>
      <c r="D226" s="6" t="s">
        <v>39</v>
      </c>
      <c r="E226" s="11">
        <v>30</v>
      </c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>
        <v>30</v>
      </c>
      <c r="Q226" s="22"/>
      <c r="R226" s="22"/>
      <c r="S226" s="22"/>
      <c r="T226" s="22"/>
      <c r="U226" s="22"/>
      <c r="V226" s="22">
        <v>0</v>
      </c>
      <c r="W226" s="22">
        <f t="shared" si="42"/>
        <v>30</v>
      </c>
      <c r="X226" s="24"/>
      <c r="Y226" s="2"/>
      <c r="Z226" s="2"/>
      <c r="AA226" s="2"/>
      <c r="AB226" s="2"/>
      <c r="AC226" s="2"/>
    </row>
    <row r="227" spans="1:29" x14ac:dyDescent="0.25">
      <c r="A227" s="8">
        <v>44586</v>
      </c>
      <c r="B227" s="3" t="s">
        <v>338</v>
      </c>
      <c r="C227" s="3" t="s">
        <v>339</v>
      </c>
      <c r="D227" s="6" t="s">
        <v>39</v>
      </c>
      <c r="E227" s="11">
        <v>101.88</v>
      </c>
      <c r="F227" s="22"/>
      <c r="G227" s="22"/>
      <c r="H227" s="22"/>
      <c r="I227" s="22"/>
      <c r="J227" s="22"/>
      <c r="K227" s="22"/>
      <c r="L227" s="22">
        <v>84.9</v>
      </c>
      <c r="M227" s="22"/>
      <c r="N227" s="22"/>
      <c r="O227" s="22"/>
      <c r="P227" s="22"/>
      <c r="Q227" s="22"/>
      <c r="R227" s="22"/>
      <c r="S227" s="22"/>
      <c r="T227" s="22"/>
      <c r="U227" s="22"/>
      <c r="V227" s="22">
        <v>16.98</v>
      </c>
      <c r="W227" s="22">
        <f>SUM(F227:V227)</f>
        <v>101.88000000000001</v>
      </c>
      <c r="X227" s="24"/>
      <c r="Y227" s="2"/>
      <c r="Z227" s="2"/>
      <c r="AA227" s="2"/>
      <c r="AB227" s="2"/>
      <c r="AC227" s="2"/>
    </row>
    <row r="228" spans="1:29" x14ac:dyDescent="0.25">
      <c r="A228" s="8">
        <v>44589</v>
      </c>
      <c r="B228" s="3" t="s">
        <v>343</v>
      </c>
      <c r="C228" s="3" t="s">
        <v>344</v>
      </c>
      <c r="D228" s="6">
        <v>1725</v>
      </c>
      <c r="E228" s="11">
        <v>12.49</v>
      </c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>
        <v>10.41</v>
      </c>
      <c r="S228" s="22"/>
      <c r="T228" s="22"/>
      <c r="U228" s="22"/>
      <c r="V228" s="22">
        <v>2.08</v>
      </c>
      <c r="W228" s="22">
        <f t="shared" ref="W228:W237" si="43">SUM(F228:V228)</f>
        <v>12.49</v>
      </c>
      <c r="X228" s="24"/>
      <c r="Y228" s="2"/>
      <c r="Z228" s="2"/>
      <c r="AA228" s="2"/>
      <c r="AB228" s="2"/>
      <c r="AC228" s="2"/>
    </row>
    <row r="229" spans="1:29" x14ac:dyDescent="0.25">
      <c r="A229" s="8">
        <v>44589</v>
      </c>
      <c r="B229" s="3" t="s">
        <v>322</v>
      </c>
      <c r="C229" s="3" t="s">
        <v>345</v>
      </c>
      <c r="D229" s="6">
        <v>1725</v>
      </c>
      <c r="E229" s="11">
        <v>11.28</v>
      </c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>
        <v>9.4</v>
      </c>
      <c r="S229" s="22"/>
      <c r="T229" s="22"/>
      <c r="U229" s="22"/>
      <c r="V229" s="22">
        <v>1.88</v>
      </c>
      <c r="W229" s="22">
        <f t="shared" ref="W229:W236" si="44">SUM(F229:V229)</f>
        <v>11.280000000000001</v>
      </c>
      <c r="X229" s="24"/>
      <c r="Y229" s="2"/>
      <c r="Z229" s="2"/>
      <c r="AA229" s="2"/>
      <c r="AB229" s="2"/>
      <c r="AC229" s="2"/>
    </row>
    <row r="230" spans="1:29" x14ac:dyDescent="0.25">
      <c r="A230" s="8">
        <v>44589</v>
      </c>
      <c r="B230" s="3" t="s">
        <v>100</v>
      </c>
      <c r="C230" s="3" t="s">
        <v>346</v>
      </c>
      <c r="D230" s="6">
        <v>1725</v>
      </c>
      <c r="E230" s="11">
        <v>9.99</v>
      </c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>
        <v>8.32</v>
      </c>
      <c r="S230" s="22"/>
      <c r="T230" s="22"/>
      <c r="U230" s="22"/>
      <c r="V230" s="22">
        <v>1.67</v>
      </c>
      <c r="W230" s="22">
        <f t="shared" si="44"/>
        <v>9.99</v>
      </c>
      <c r="X230" s="24"/>
      <c r="Y230" s="2"/>
      <c r="Z230" s="2"/>
      <c r="AA230" s="2"/>
      <c r="AB230" s="2"/>
      <c r="AC230" s="2"/>
    </row>
    <row r="231" spans="1:29" x14ac:dyDescent="0.25">
      <c r="A231" s="8">
        <v>44589</v>
      </c>
      <c r="B231" s="3" t="s">
        <v>347</v>
      </c>
      <c r="C231" s="3" t="s">
        <v>348</v>
      </c>
      <c r="D231" s="6">
        <v>1725</v>
      </c>
      <c r="E231" s="11">
        <v>80</v>
      </c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>
        <v>66.67</v>
      </c>
      <c r="S231" s="22"/>
      <c r="T231" s="22"/>
      <c r="U231" s="22"/>
      <c r="V231" s="22">
        <v>13.33</v>
      </c>
      <c r="W231" s="22">
        <f t="shared" si="44"/>
        <v>80</v>
      </c>
      <c r="X231" s="24"/>
      <c r="Y231" s="2"/>
      <c r="Z231" s="2"/>
      <c r="AA231" s="2"/>
      <c r="AB231" s="2"/>
      <c r="AC231" s="2"/>
    </row>
    <row r="232" spans="1:29" x14ac:dyDescent="0.25">
      <c r="A232" s="8">
        <v>44589</v>
      </c>
      <c r="B232" s="3" t="s">
        <v>100</v>
      </c>
      <c r="C232" s="3" t="s">
        <v>349</v>
      </c>
      <c r="D232" s="6">
        <v>1725</v>
      </c>
      <c r="E232" s="11">
        <v>16.97</v>
      </c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>
        <v>16.97</v>
      </c>
      <c r="S232" s="22"/>
      <c r="T232" s="22"/>
      <c r="U232" s="22"/>
      <c r="V232" s="22">
        <v>0</v>
      </c>
      <c r="W232" s="22">
        <f t="shared" si="44"/>
        <v>16.97</v>
      </c>
      <c r="X232" s="24"/>
      <c r="Y232" s="2"/>
      <c r="Z232" s="2"/>
      <c r="AA232" s="2"/>
      <c r="AB232" s="2"/>
      <c r="AC232" s="2"/>
    </row>
    <row r="233" spans="1:29" x14ac:dyDescent="0.25">
      <c r="A233" s="8">
        <v>44589</v>
      </c>
      <c r="B233" s="3" t="s">
        <v>193</v>
      </c>
      <c r="C233" s="3" t="s">
        <v>350</v>
      </c>
      <c r="D233" s="6">
        <v>1725</v>
      </c>
      <c r="E233" s="11">
        <v>68.98</v>
      </c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>
        <v>57.49</v>
      </c>
      <c r="S233" s="22"/>
      <c r="T233" s="22"/>
      <c r="U233" s="22"/>
      <c r="V233" s="22">
        <v>11.49</v>
      </c>
      <c r="W233" s="22">
        <f t="shared" si="44"/>
        <v>68.98</v>
      </c>
      <c r="X233" s="24"/>
      <c r="Y233" s="2"/>
      <c r="Z233" s="2"/>
      <c r="AA233" s="2"/>
      <c r="AB233" s="2"/>
      <c r="AC233" s="2"/>
    </row>
    <row r="234" spans="1:29" x14ac:dyDescent="0.25">
      <c r="A234" s="8">
        <v>44589</v>
      </c>
      <c r="B234" s="3" t="s">
        <v>141</v>
      </c>
      <c r="C234" s="3" t="s">
        <v>351</v>
      </c>
      <c r="D234" s="6">
        <v>1725</v>
      </c>
      <c r="E234" s="11">
        <v>87.48</v>
      </c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>
        <v>72.900000000000006</v>
      </c>
      <c r="S234" s="22"/>
      <c r="T234" s="22"/>
      <c r="U234" s="22"/>
      <c r="V234" s="22">
        <v>14.58</v>
      </c>
      <c r="W234" s="22">
        <f t="shared" si="44"/>
        <v>87.48</v>
      </c>
      <c r="X234" s="24"/>
      <c r="Y234" s="2"/>
      <c r="Z234" s="2"/>
      <c r="AA234" s="2"/>
      <c r="AB234" s="2"/>
      <c r="AC234" s="2"/>
    </row>
    <row r="235" spans="1:29" x14ac:dyDescent="0.25">
      <c r="A235" s="8">
        <v>44589</v>
      </c>
      <c r="B235" s="3" t="s">
        <v>71</v>
      </c>
      <c r="C235" s="3" t="s">
        <v>352</v>
      </c>
      <c r="D235" s="6">
        <v>1721</v>
      </c>
      <c r="E235" s="11">
        <v>392.6</v>
      </c>
      <c r="F235" s="22">
        <v>392.6</v>
      </c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>
        <v>0</v>
      </c>
      <c r="W235" s="22">
        <f t="shared" si="44"/>
        <v>392.6</v>
      </c>
      <c r="X235" s="24"/>
      <c r="Y235" s="2"/>
      <c r="Z235" s="2"/>
      <c r="AA235" s="2"/>
      <c r="AB235" s="2"/>
      <c r="AC235" s="2"/>
    </row>
    <row r="236" spans="1:29" x14ac:dyDescent="0.25">
      <c r="A236" s="8">
        <v>44589</v>
      </c>
      <c r="B236" s="3" t="s">
        <v>71</v>
      </c>
      <c r="C236" s="3" t="s">
        <v>353</v>
      </c>
      <c r="D236" s="6">
        <v>1721</v>
      </c>
      <c r="E236" s="11">
        <v>392.6</v>
      </c>
      <c r="F236" s="22">
        <v>392.6</v>
      </c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>
        <v>0</v>
      </c>
      <c r="W236" s="22">
        <f t="shared" si="44"/>
        <v>392.6</v>
      </c>
      <c r="X236" s="24"/>
      <c r="Y236" s="2"/>
      <c r="Z236" s="2"/>
      <c r="AA236" s="2"/>
      <c r="AB236" s="2"/>
      <c r="AC236" s="2"/>
    </row>
    <row r="237" spans="1:29" x14ac:dyDescent="0.25">
      <c r="A237" s="8">
        <v>44589</v>
      </c>
      <c r="B237" s="3" t="s">
        <v>71</v>
      </c>
      <c r="C237" s="3" t="s">
        <v>354</v>
      </c>
      <c r="D237" s="6">
        <v>1721</v>
      </c>
      <c r="E237" s="11">
        <v>39.97</v>
      </c>
      <c r="F237" s="22"/>
      <c r="G237" s="22">
        <v>39.97</v>
      </c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>
        <v>0</v>
      </c>
      <c r="W237" s="22">
        <f t="shared" si="43"/>
        <v>39.97</v>
      </c>
      <c r="X237" s="24"/>
      <c r="Y237" s="2"/>
      <c r="Z237" s="2"/>
      <c r="AA237" s="2"/>
      <c r="AB237" s="2"/>
      <c r="AC237" s="2"/>
    </row>
    <row r="238" spans="1:29" s="39" customFormat="1" x14ac:dyDescent="0.25">
      <c r="A238" s="41"/>
      <c r="B238" s="37"/>
      <c r="C238" s="37"/>
      <c r="D238" s="38"/>
      <c r="E238" s="42">
        <f t="shared" ref="E238:W238" si="45">SUM(E222:E237)</f>
        <v>1430.53</v>
      </c>
      <c r="F238" s="42">
        <f t="shared" si="45"/>
        <v>785.2</v>
      </c>
      <c r="G238" s="42">
        <f t="shared" si="45"/>
        <v>39.97</v>
      </c>
      <c r="H238" s="42">
        <f t="shared" si="45"/>
        <v>0</v>
      </c>
      <c r="I238" s="42">
        <f t="shared" si="45"/>
        <v>0</v>
      </c>
      <c r="J238" s="42">
        <f t="shared" si="45"/>
        <v>0</v>
      </c>
      <c r="K238" s="42">
        <f t="shared" si="45"/>
        <v>0</v>
      </c>
      <c r="L238" s="42">
        <f t="shared" si="45"/>
        <v>84.9</v>
      </c>
      <c r="M238" s="42">
        <f t="shared" si="45"/>
        <v>0</v>
      </c>
      <c r="N238" s="42">
        <f t="shared" si="45"/>
        <v>0</v>
      </c>
      <c r="O238" s="42">
        <f t="shared" si="45"/>
        <v>125.2</v>
      </c>
      <c r="P238" s="42">
        <f t="shared" si="45"/>
        <v>45.53</v>
      </c>
      <c r="Q238" s="42">
        <f t="shared" si="45"/>
        <v>13.29</v>
      </c>
      <c r="R238" s="42">
        <f t="shared" si="45"/>
        <v>262.64</v>
      </c>
      <c r="S238" s="42">
        <f t="shared" si="45"/>
        <v>0</v>
      </c>
      <c r="T238" s="42">
        <f t="shared" si="45"/>
        <v>0</v>
      </c>
      <c r="U238" s="42">
        <f t="shared" si="45"/>
        <v>0</v>
      </c>
      <c r="V238" s="42">
        <f t="shared" si="45"/>
        <v>73.800000000000011</v>
      </c>
      <c r="W238" s="42">
        <f t="shared" si="45"/>
        <v>1430.5300000000002</v>
      </c>
      <c r="X238" s="38"/>
      <c r="Y238" s="37"/>
      <c r="Z238" s="37"/>
      <c r="AA238" s="37"/>
      <c r="AB238" s="37"/>
      <c r="AC238" s="37"/>
    </row>
    <row r="239" spans="1:29" s="60" customFormat="1" x14ac:dyDescent="0.25">
      <c r="A239" s="61"/>
      <c r="B239" s="62"/>
      <c r="C239" s="62"/>
      <c r="D239" s="63"/>
      <c r="E239" s="63"/>
      <c r="F239" s="64"/>
      <c r="G239" s="64"/>
      <c r="H239" s="64"/>
      <c r="I239" s="64"/>
      <c r="J239" s="64"/>
      <c r="K239" s="64"/>
      <c r="L239" s="64"/>
      <c r="M239" s="64"/>
      <c r="N239" s="64"/>
      <c r="O239" s="64"/>
      <c r="P239" s="64"/>
      <c r="Q239" s="64"/>
      <c r="R239" s="64"/>
      <c r="S239" s="64"/>
      <c r="T239" s="64"/>
      <c r="U239" s="64"/>
      <c r="V239" s="64"/>
      <c r="W239" s="64"/>
      <c r="X239" s="63"/>
      <c r="Y239" s="62"/>
      <c r="Z239" s="62"/>
      <c r="AA239" s="62"/>
      <c r="AB239" s="62"/>
      <c r="AC239" s="62"/>
    </row>
    <row r="240" spans="1:29" s="32" customFormat="1" ht="21" x14ac:dyDescent="0.35">
      <c r="A240" s="29" t="s">
        <v>359</v>
      </c>
      <c r="B240" s="30"/>
      <c r="C240" s="30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0"/>
      <c r="Z240" s="30"/>
      <c r="AA240" s="30"/>
      <c r="AB240" s="30"/>
      <c r="AC240" s="30"/>
    </row>
    <row r="241" spans="1:29" s="32" customFormat="1" x14ac:dyDescent="0.25">
      <c r="A241" s="33" t="s">
        <v>5</v>
      </c>
      <c r="B241" s="34" t="s">
        <v>6</v>
      </c>
      <c r="C241" s="34" t="s">
        <v>7</v>
      </c>
      <c r="D241" s="35" t="s">
        <v>8</v>
      </c>
      <c r="E241" s="35" t="s">
        <v>9</v>
      </c>
      <c r="F241" s="35" t="s">
        <v>10</v>
      </c>
      <c r="G241" s="35" t="s">
        <v>11</v>
      </c>
      <c r="H241" s="35" t="s">
        <v>12</v>
      </c>
      <c r="I241" s="35" t="s">
        <v>13</v>
      </c>
      <c r="J241" s="35" t="s">
        <v>14</v>
      </c>
      <c r="K241" s="35" t="s">
        <v>15</v>
      </c>
      <c r="L241" s="35" t="s">
        <v>16</v>
      </c>
      <c r="M241" s="35" t="s">
        <v>17</v>
      </c>
      <c r="N241" s="35" t="s">
        <v>18</v>
      </c>
      <c r="O241" s="35" t="s">
        <v>19</v>
      </c>
      <c r="P241" s="35" t="s">
        <v>20</v>
      </c>
      <c r="Q241" s="35" t="s">
        <v>21</v>
      </c>
      <c r="R241" s="35" t="s">
        <v>22</v>
      </c>
      <c r="S241" s="35" t="s">
        <v>23</v>
      </c>
      <c r="T241" s="35" t="s">
        <v>24</v>
      </c>
      <c r="U241" s="35" t="s">
        <v>25</v>
      </c>
      <c r="V241" s="35" t="s">
        <v>26</v>
      </c>
      <c r="W241" s="35" t="s">
        <v>9</v>
      </c>
      <c r="X241" s="35" t="s">
        <v>27</v>
      </c>
      <c r="Y241" s="30"/>
      <c r="Z241" s="30"/>
      <c r="AA241" s="30"/>
      <c r="AB241" s="30"/>
      <c r="AC241" s="30"/>
    </row>
    <row r="242" spans="1:29" x14ac:dyDescent="0.25">
      <c r="A242" s="8">
        <v>44608</v>
      </c>
      <c r="B242" s="3" t="s">
        <v>28</v>
      </c>
      <c r="C242" s="3" t="s">
        <v>85</v>
      </c>
      <c r="D242" s="6" t="s">
        <v>29</v>
      </c>
      <c r="E242" s="11">
        <v>16.149999999999999</v>
      </c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>
        <v>15.38</v>
      </c>
      <c r="Q242" s="22"/>
      <c r="R242" s="22"/>
      <c r="S242" s="22"/>
      <c r="T242" s="22"/>
      <c r="U242" s="22"/>
      <c r="V242" s="22">
        <v>0.77</v>
      </c>
      <c r="W242" s="22">
        <f t="shared" ref="W242:W246" si="46">SUM(F242:V242)</f>
        <v>16.150000000000002</v>
      </c>
      <c r="X242" s="24" t="s">
        <v>30</v>
      </c>
      <c r="Y242" s="2"/>
      <c r="Z242" s="2"/>
      <c r="AA242" s="2"/>
      <c r="AB242" s="2"/>
      <c r="AC242" s="2"/>
    </row>
    <row r="243" spans="1:29" x14ac:dyDescent="0.25">
      <c r="A243" s="8">
        <v>44608</v>
      </c>
      <c r="B243" s="3" t="s">
        <v>28</v>
      </c>
      <c r="C243" s="3" t="s">
        <v>294</v>
      </c>
      <c r="D243" s="6" t="s">
        <v>29</v>
      </c>
      <c r="E243" s="11">
        <v>129.74</v>
      </c>
      <c r="F243" s="22"/>
      <c r="G243" s="22"/>
      <c r="H243" s="22"/>
      <c r="I243" s="22"/>
      <c r="J243" s="22"/>
      <c r="K243" s="22"/>
      <c r="L243" s="22"/>
      <c r="M243" s="22"/>
      <c r="N243" s="22"/>
      <c r="O243" s="22">
        <v>123.56</v>
      </c>
      <c r="P243" s="22"/>
      <c r="Q243" s="22"/>
      <c r="R243" s="22"/>
      <c r="S243" s="22"/>
      <c r="T243" s="22"/>
      <c r="U243" s="22"/>
      <c r="V243" s="22">
        <v>6.18</v>
      </c>
      <c r="W243" s="22">
        <f t="shared" si="46"/>
        <v>129.74</v>
      </c>
      <c r="X243" s="24" t="s">
        <v>30</v>
      </c>
      <c r="Y243" s="2"/>
      <c r="Z243" s="2"/>
      <c r="AA243" s="2"/>
      <c r="AB243" s="2"/>
      <c r="AC243" s="2"/>
    </row>
    <row r="244" spans="1:29" x14ac:dyDescent="0.25">
      <c r="A244" s="8">
        <v>44610</v>
      </c>
      <c r="B244" s="3" t="s">
        <v>28</v>
      </c>
      <c r="C244" s="3" t="s">
        <v>125</v>
      </c>
      <c r="D244" s="6" t="s">
        <v>29</v>
      </c>
      <c r="E244" s="11">
        <v>14.74</v>
      </c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>
        <v>14.04</v>
      </c>
      <c r="R244" s="22"/>
      <c r="S244" s="22"/>
      <c r="T244" s="22"/>
      <c r="U244" s="22"/>
      <c r="V244" s="22">
        <v>0.7</v>
      </c>
      <c r="W244" s="22">
        <f t="shared" si="46"/>
        <v>14.739999999999998</v>
      </c>
      <c r="X244" s="24" t="s">
        <v>30</v>
      </c>
      <c r="Y244" s="2"/>
      <c r="Z244" s="2"/>
      <c r="AA244" s="2"/>
      <c r="AB244" s="2"/>
      <c r="AC244" s="2"/>
    </row>
    <row r="245" spans="1:29" x14ac:dyDescent="0.25">
      <c r="A245" s="8">
        <v>44614</v>
      </c>
      <c r="B245" s="3" t="s">
        <v>139</v>
      </c>
      <c r="C245" s="3" t="s">
        <v>361</v>
      </c>
      <c r="D245" s="6">
        <v>1723</v>
      </c>
      <c r="E245" s="11">
        <v>190</v>
      </c>
      <c r="F245" s="22"/>
      <c r="G245" s="22"/>
      <c r="H245" s="22"/>
      <c r="I245" s="22"/>
      <c r="J245" s="22"/>
      <c r="K245" s="22"/>
      <c r="L245" s="22"/>
      <c r="M245" s="22"/>
      <c r="N245" s="22">
        <v>190</v>
      </c>
      <c r="O245" s="22"/>
      <c r="P245" s="22"/>
      <c r="Q245" s="22"/>
      <c r="R245" s="22"/>
      <c r="S245" s="22"/>
      <c r="T245" s="22"/>
      <c r="U245" s="22"/>
      <c r="V245" s="22">
        <v>0</v>
      </c>
      <c r="W245" s="22">
        <f t="shared" si="46"/>
        <v>190</v>
      </c>
      <c r="X245" s="24"/>
      <c r="Y245" s="2"/>
      <c r="Z245" s="2"/>
      <c r="AA245" s="2"/>
      <c r="AB245" s="2"/>
      <c r="AC245" s="2"/>
    </row>
    <row r="246" spans="1:29" x14ac:dyDescent="0.25">
      <c r="A246" s="8">
        <v>44614</v>
      </c>
      <c r="B246" s="3" t="s">
        <v>139</v>
      </c>
      <c r="C246" s="3" t="s">
        <v>362</v>
      </c>
      <c r="D246" s="6">
        <v>1723</v>
      </c>
      <c r="E246" s="11">
        <v>220</v>
      </c>
      <c r="F246" s="22"/>
      <c r="G246" s="22"/>
      <c r="H246" s="22"/>
      <c r="I246" s="22"/>
      <c r="J246" s="22"/>
      <c r="K246" s="22"/>
      <c r="L246" s="22"/>
      <c r="M246" s="22"/>
      <c r="N246" s="22">
        <v>220</v>
      </c>
      <c r="O246" s="22"/>
      <c r="P246" s="22"/>
      <c r="Q246" s="22"/>
      <c r="R246" s="22"/>
      <c r="S246" s="22"/>
      <c r="T246" s="22"/>
      <c r="U246" s="22"/>
      <c r="V246" s="22">
        <v>0</v>
      </c>
      <c r="W246" s="22">
        <f t="shared" si="46"/>
        <v>220</v>
      </c>
      <c r="X246" s="24"/>
      <c r="Y246" s="2"/>
      <c r="Z246" s="2"/>
      <c r="AA246" s="2"/>
      <c r="AB246" s="2"/>
      <c r="AC246" s="2"/>
    </row>
    <row r="247" spans="1:29" x14ac:dyDescent="0.25">
      <c r="A247" s="8">
        <v>44614</v>
      </c>
      <c r="B247" s="3" t="s">
        <v>363</v>
      </c>
      <c r="C247" s="3" t="s">
        <v>364</v>
      </c>
      <c r="D247" s="6" t="s">
        <v>39</v>
      </c>
      <c r="E247" s="11">
        <v>50.4</v>
      </c>
      <c r="F247" s="22"/>
      <c r="G247" s="22">
        <v>42</v>
      </c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>
        <v>8.4</v>
      </c>
      <c r="W247" s="22">
        <f>SUM(F247:V247)</f>
        <v>50.4</v>
      </c>
      <c r="X247" s="24"/>
      <c r="Y247" s="2"/>
      <c r="Z247" s="2"/>
      <c r="AA247" s="2"/>
      <c r="AB247" s="2"/>
      <c r="AC247" s="2"/>
    </row>
    <row r="248" spans="1:29" x14ac:dyDescent="0.25">
      <c r="A248" s="8">
        <v>44615</v>
      </c>
      <c r="B248" s="3" t="s">
        <v>44</v>
      </c>
      <c r="C248" s="3" t="s">
        <v>365</v>
      </c>
      <c r="D248" s="6">
        <v>1722</v>
      </c>
      <c r="E248" s="11">
        <v>480</v>
      </c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>
        <v>400</v>
      </c>
      <c r="U248" s="22"/>
      <c r="V248" s="22">
        <v>80</v>
      </c>
      <c r="W248" s="22">
        <f t="shared" ref="W248:W249" si="47">SUM(F248:V248)</f>
        <v>480</v>
      </c>
      <c r="X248" s="24"/>
      <c r="Y248" s="2"/>
      <c r="Z248" s="2"/>
      <c r="AA248" s="2"/>
      <c r="AB248" s="2"/>
      <c r="AC248" s="2"/>
    </row>
    <row r="249" spans="1:29" x14ac:dyDescent="0.25">
      <c r="A249" s="8">
        <v>44615</v>
      </c>
      <c r="B249" s="3" t="s">
        <v>300</v>
      </c>
      <c r="C249" s="3" t="s">
        <v>366</v>
      </c>
      <c r="D249" s="6">
        <v>1726</v>
      </c>
      <c r="E249" s="11">
        <v>520</v>
      </c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>
        <v>520</v>
      </c>
      <c r="U249" s="22"/>
      <c r="V249" s="22">
        <v>0</v>
      </c>
      <c r="W249" s="22">
        <f t="shared" si="47"/>
        <v>520</v>
      </c>
      <c r="X249" s="24"/>
      <c r="Y249" s="2"/>
      <c r="Z249" s="2"/>
      <c r="AA249" s="2"/>
      <c r="AB249" s="2"/>
      <c r="AC249" s="2"/>
    </row>
    <row r="250" spans="1:29" s="39" customFormat="1" x14ac:dyDescent="0.25">
      <c r="A250" s="41"/>
      <c r="B250" s="37"/>
      <c r="C250" s="37"/>
      <c r="D250" s="38"/>
      <c r="E250" s="42">
        <f t="shared" ref="E250:W250" si="48">SUM(E242:E249)</f>
        <v>1621.03</v>
      </c>
      <c r="F250" s="42">
        <f t="shared" si="48"/>
        <v>0</v>
      </c>
      <c r="G250" s="42">
        <f t="shared" si="48"/>
        <v>42</v>
      </c>
      <c r="H250" s="42">
        <f t="shared" si="48"/>
        <v>0</v>
      </c>
      <c r="I250" s="42">
        <f t="shared" si="48"/>
        <v>0</v>
      </c>
      <c r="J250" s="42">
        <f t="shared" si="48"/>
        <v>0</v>
      </c>
      <c r="K250" s="42">
        <f t="shared" si="48"/>
        <v>0</v>
      </c>
      <c r="L250" s="42">
        <f t="shared" si="48"/>
        <v>0</v>
      </c>
      <c r="M250" s="42">
        <f t="shared" si="48"/>
        <v>0</v>
      </c>
      <c r="N250" s="42">
        <f t="shared" si="48"/>
        <v>410</v>
      </c>
      <c r="O250" s="42">
        <f t="shared" si="48"/>
        <v>123.56</v>
      </c>
      <c r="P250" s="42">
        <f t="shared" si="48"/>
        <v>15.38</v>
      </c>
      <c r="Q250" s="42">
        <f t="shared" si="48"/>
        <v>14.04</v>
      </c>
      <c r="R250" s="42">
        <f t="shared" si="48"/>
        <v>0</v>
      </c>
      <c r="S250" s="42">
        <f t="shared" si="48"/>
        <v>0</v>
      </c>
      <c r="T250" s="42">
        <f t="shared" si="48"/>
        <v>920</v>
      </c>
      <c r="U250" s="42">
        <f t="shared" si="48"/>
        <v>0</v>
      </c>
      <c r="V250" s="42">
        <f t="shared" si="48"/>
        <v>96.05</v>
      </c>
      <c r="W250" s="42">
        <f t="shared" si="48"/>
        <v>1621.03</v>
      </c>
      <c r="X250" s="38"/>
      <c r="Y250" s="37"/>
      <c r="Z250" s="37"/>
      <c r="AA250" s="37"/>
      <c r="AB250" s="37"/>
      <c r="AC250" s="37"/>
    </row>
    <row r="251" spans="1:29" s="60" customFormat="1" x14ac:dyDescent="0.25">
      <c r="A251" s="61"/>
      <c r="B251" s="62"/>
      <c r="C251" s="62"/>
      <c r="D251" s="63"/>
      <c r="E251" s="63"/>
      <c r="F251" s="64"/>
      <c r="G251" s="64"/>
      <c r="H251" s="64"/>
      <c r="I251" s="64"/>
      <c r="J251" s="64"/>
      <c r="K251" s="64"/>
      <c r="L251" s="64"/>
      <c r="M251" s="64"/>
      <c r="N251" s="64"/>
      <c r="O251" s="64"/>
      <c r="P251" s="64"/>
      <c r="Q251" s="64"/>
      <c r="R251" s="64"/>
      <c r="S251" s="64"/>
      <c r="T251" s="64"/>
      <c r="U251" s="64"/>
      <c r="V251" s="64"/>
      <c r="W251" s="64"/>
      <c r="X251" s="63"/>
      <c r="Y251" s="62"/>
      <c r="Z251" s="62"/>
      <c r="AA251" s="62"/>
      <c r="AB251" s="62"/>
      <c r="AC251" s="62"/>
    </row>
    <row r="252" spans="1:29" s="32" customFormat="1" ht="21" x14ac:dyDescent="0.35">
      <c r="A252" s="29" t="s">
        <v>360</v>
      </c>
      <c r="B252" s="30"/>
      <c r="C252" s="30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0"/>
      <c r="Z252" s="30"/>
      <c r="AA252" s="30"/>
      <c r="AB252" s="30"/>
      <c r="AC252" s="30"/>
    </row>
    <row r="253" spans="1:29" s="32" customFormat="1" x14ac:dyDescent="0.25">
      <c r="A253" s="33" t="s">
        <v>5</v>
      </c>
      <c r="B253" s="34" t="s">
        <v>6</v>
      </c>
      <c r="C253" s="34" t="s">
        <v>7</v>
      </c>
      <c r="D253" s="35" t="s">
        <v>8</v>
      </c>
      <c r="E253" s="35" t="s">
        <v>9</v>
      </c>
      <c r="F253" s="35" t="s">
        <v>10</v>
      </c>
      <c r="G253" s="35" t="s">
        <v>11</v>
      </c>
      <c r="H253" s="35" t="s">
        <v>12</v>
      </c>
      <c r="I253" s="35" t="s">
        <v>13</v>
      </c>
      <c r="J253" s="35" t="s">
        <v>14</v>
      </c>
      <c r="K253" s="35" t="s">
        <v>15</v>
      </c>
      <c r="L253" s="35" t="s">
        <v>16</v>
      </c>
      <c r="M253" s="35" t="s">
        <v>17</v>
      </c>
      <c r="N253" s="35" t="s">
        <v>18</v>
      </c>
      <c r="O253" s="35" t="s">
        <v>19</v>
      </c>
      <c r="P253" s="35" t="s">
        <v>20</v>
      </c>
      <c r="Q253" s="35" t="s">
        <v>21</v>
      </c>
      <c r="R253" s="35" t="s">
        <v>22</v>
      </c>
      <c r="S253" s="35" t="s">
        <v>23</v>
      </c>
      <c r="T253" s="35" t="s">
        <v>24</v>
      </c>
      <c r="U253" s="35" t="s">
        <v>25</v>
      </c>
      <c r="V253" s="35" t="s">
        <v>26</v>
      </c>
      <c r="W253" s="35" t="s">
        <v>9</v>
      </c>
      <c r="X253" s="35" t="s">
        <v>27</v>
      </c>
      <c r="Y253" s="30"/>
      <c r="Z253" s="30"/>
      <c r="AA253" s="30"/>
      <c r="AB253" s="30"/>
      <c r="AC253" s="30"/>
    </row>
    <row r="254" spans="1:29" x14ac:dyDescent="0.25">
      <c r="A254" s="8">
        <v>44624</v>
      </c>
      <c r="B254" s="3" t="s">
        <v>367</v>
      </c>
      <c r="C254" s="3" t="s">
        <v>368</v>
      </c>
      <c r="D254" s="6">
        <v>1727</v>
      </c>
      <c r="E254" s="11">
        <v>55</v>
      </c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>
        <v>55</v>
      </c>
      <c r="U254" s="22"/>
      <c r="V254" s="22">
        <v>0</v>
      </c>
      <c r="W254" s="22">
        <f t="shared" ref="W254:W258" si="49">SUM(F254:V254)</f>
        <v>55</v>
      </c>
      <c r="X254" s="24"/>
      <c r="Y254" s="2"/>
      <c r="Z254" s="2"/>
      <c r="AA254" s="2"/>
      <c r="AB254" s="2"/>
      <c r="AC254" s="2"/>
    </row>
    <row r="255" spans="1:29" x14ac:dyDescent="0.25">
      <c r="A255" s="8">
        <v>44624</v>
      </c>
      <c r="B255" s="3" t="s">
        <v>369</v>
      </c>
      <c r="C255" s="3" t="s">
        <v>368</v>
      </c>
      <c r="D255" s="6">
        <v>1730</v>
      </c>
      <c r="E255" s="11">
        <v>20</v>
      </c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>
        <v>20</v>
      </c>
      <c r="U255" s="22"/>
      <c r="V255" s="22">
        <v>0</v>
      </c>
      <c r="W255" s="22">
        <f t="shared" si="49"/>
        <v>20</v>
      </c>
      <c r="X255" s="24"/>
      <c r="Y255" s="2"/>
      <c r="Z255" s="2"/>
      <c r="AA255" s="2"/>
      <c r="AB255" s="2"/>
      <c r="AC255" s="2"/>
    </row>
    <row r="256" spans="1:29" x14ac:dyDescent="0.25">
      <c r="A256" s="8">
        <v>44624</v>
      </c>
      <c r="B256" s="3" t="s">
        <v>133</v>
      </c>
      <c r="C256" s="3" t="s">
        <v>370</v>
      </c>
      <c r="D256" s="6">
        <v>1724</v>
      </c>
      <c r="E256" s="11">
        <v>18.75</v>
      </c>
      <c r="F256" s="22"/>
      <c r="G256" s="22"/>
      <c r="H256" s="22"/>
      <c r="I256" s="22"/>
      <c r="J256" s="22"/>
      <c r="K256" s="22"/>
      <c r="L256" s="22"/>
      <c r="M256" s="22"/>
      <c r="N256" s="22">
        <v>18.75</v>
      </c>
      <c r="O256" s="22"/>
      <c r="P256" s="22"/>
      <c r="Q256" s="22"/>
      <c r="R256" s="22"/>
      <c r="S256" s="22"/>
      <c r="T256" s="22"/>
      <c r="U256" s="22"/>
      <c r="V256" s="22">
        <v>0</v>
      </c>
      <c r="W256" s="22">
        <f t="shared" si="49"/>
        <v>18.75</v>
      </c>
      <c r="X256" s="6"/>
      <c r="Y256" s="2"/>
      <c r="Z256" s="2"/>
      <c r="AA256" s="2"/>
      <c r="AB256" s="2"/>
      <c r="AC256" s="2"/>
    </row>
    <row r="257" spans="1:29" x14ac:dyDescent="0.25">
      <c r="A257" s="8">
        <v>44629</v>
      </c>
      <c r="B257" s="3" t="s">
        <v>371</v>
      </c>
      <c r="C257" s="3" t="s">
        <v>372</v>
      </c>
      <c r="D257" s="6">
        <v>1732</v>
      </c>
      <c r="E257" s="11">
        <v>521.48</v>
      </c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>
        <v>434.57</v>
      </c>
      <c r="S257" s="22"/>
      <c r="T257" s="22"/>
      <c r="U257" s="22"/>
      <c r="V257" s="22">
        <v>86.91</v>
      </c>
      <c r="W257" s="22">
        <f t="shared" si="49"/>
        <v>521.48</v>
      </c>
      <c r="X257" s="24" t="s">
        <v>30</v>
      </c>
      <c r="Y257" s="2"/>
      <c r="Z257" s="2"/>
      <c r="AA257" s="2"/>
      <c r="AB257" s="2"/>
      <c r="AC257" s="2"/>
    </row>
    <row r="258" spans="1:29" x14ac:dyDescent="0.25">
      <c r="A258" s="8">
        <v>44635</v>
      </c>
      <c r="B258" s="3" t="s">
        <v>47</v>
      </c>
      <c r="C258" s="3" t="s">
        <v>86</v>
      </c>
      <c r="D258" s="6">
        <v>1733</v>
      </c>
      <c r="E258" s="11">
        <v>199.64</v>
      </c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>
        <v>166.37</v>
      </c>
      <c r="S258" s="22"/>
      <c r="T258" s="22"/>
      <c r="U258" s="22"/>
      <c r="V258" s="22">
        <v>33.270000000000003</v>
      </c>
      <c r="W258" s="22">
        <f t="shared" si="49"/>
        <v>199.64000000000001</v>
      </c>
      <c r="X258" s="24"/>
      <c r="Y258" s="2"/>
      <c r="Z258" s="2"/>
      <c r="AA258" s="2"/>
      <c r="AB258" s="2"/>
      <c r="AC258" s="2"/>
    </row>
    <row r="259" spans="1:29" s="19" customFormat="1" x14ac:dyDescent="0.25">
      <c r="A259" s="14"/>
      <c r="B259" s="15" t="s">
        <v>90</v>
      </c>
      <c r="C259" s="15"/>
      <c r="D259" s="16">
        <v>1729</v>
      </c>
      <c r="E259" s="17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5"/>
      <c r="Y259" s="36"/>
      <c r="Z259" s="36"/>
      <c r="AA259" s="36"/>
      <c r="AB259" s="36"/>
      <c r="AC259" s="36"/>
    </row>
    <row r="260" spans="1:29" x14ac:dyDescent="0.25">
      <c r="A260" s="8">
        <v>44635</v>
      </c>
      <c r="B260" s="3" t="s">
        <v>373</v>
      </c>
      <c r="C260" s="3" t="s">
        <v>368</v>
      </c>
      <c r="D260" s="6">
        <v>1736</v>
      </c>
      <c r="E260" s="11">
        <v>20</v>
      </c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>
        <v>20</v>
      </c>
      <c r="U260" s="22"/>
      <c r="V260" s="22">
        <v>0</v>
      </c>
      <c r="W260" s="22">
        <f>SUM(F260:V260)</f>
        <v>20</v>
      </c>
      <c r="X260" s="24"/>
      <c r="Y260" s="2"/>
      <c r="Z260" s="2"/>
      <c r="AA260" s="2"/>
      <c r="AB260" s="2"/>
      <c r="AC260" s="2"/>
    </row>
    <row r="261" spans="1:29" x14ac:dyDescent="0.25">
      <c r="A261" s="8">
        <v>44635</v>
      </c>
      <c r="B261" s="3" t="s">
        <v>300</v>
      </c>
      <c r="C261" s="3" t="s">
        <v>374</v>
      </c>
      <c r="D261" s="6">
        <v>1735</v>
      </c>
      <c r="E261" s="11">
        <v>142.5</v>
      </c>
      <c r="F261" s="22"/>
      <c r="G261" s="22">
        <v>142.5</v>
      </c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>
        <v>0</v>
      </c>
      <c r="W261" s="22">
        <f t="shared" ref="W261:W274" si="50">SUM(F261:V261)</f>
        <v>142.5</v>
      </c>
      <c r="X261" s="24"/>
      <c r="Y261" s="2"/>
      <c r="Z261" s="2"/>
      <c r="AA261" s="2"/>
      <c r="AB261" s="2"/>
      <c r="AC261" s="2"/>
    </row>
    <row r="262" spans="1:29" x14ac:dyDescent="0.25">
      <c r="A262" s="8">
        <v>44635</v>
      </c>
      <c r="B262" s="3" t="s">
        <v>44</v>
      </c>
      <c r="C262" s="3" t="s">
        <v>375</v>
      </c>
      <c r="D262" s="6">
        <v>1734</v>
      </c>
      <c r="E262" s="11">
        <v>240</v>
      </c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>
        <v>200</v>
      </c>
      <c r="U262" s="22"/>
      <c r="V262" s="22">
        <v>40</v>
      </c>
      <c r="W262" s="22">
        <f t="shared" si="50"/>
        <v>240</v>
      </c>
      <c r="X262" s="24"/>
      <c r="Y262" s="2"/>
      <c r="Z262" s="2"/>
      <c r="AA262" s="2"/>
      <c r="AB262" s="2"/>
      <c r="AC262" s="2"/>
    </row>
    <row r="263" spans="1:29" x14ac:dyDescent="0.25">
      <c r="A263" s="8">
        <v>44635</v>
      </c>
      <c r="B263" s="3" t="s">
        <v>44</v>
      </c>
      <c r="C263" s="3" t="s">
        <v>376</v>
      </c>
      <c r="D263" s="6">
        <v>1734</v>
      </c>
      <c r="E263" s="11">
        <v>918.66</v>
      </c>
      <c r="F263" s="22"/>
      <c r="G263" s="22">
        <v>765.55</v>
      </c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>
        <v>153.11000000000001</v>
      </c>
      <c r="W263" s="22">
        <f t="shared" si="50"/>
        <v>918.66</v>
      </c>
      <c r="X263" s="24"/>
      <c r="Y263" s="2"/>
      <c r="Z263" s="2"/>
      <c r="AA263" s="2"/>
      <c r="AB263" s="2"/>
      <c r="AC263" s="2"/>
    </row>
    <row r="264" spans="1:29" x14ac:dyDescent="0.25">
      <c r="A264" s="8">
        <v>44638</v>
      </c>
      <c r="B264" s="3" t="s">
        <v>28</v>
      </c>
      <c r="C264" s="3" t="s">
        <v>85</v>
      </c>
      <c r="D264" s="6" t="s">
        <v>29</v>
      </c>
      <c r="E264" s="11">
        <v>16.309999999999999</v>
      </c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>
        <v>15.53</v>
      </c>
      <c r="Q264" s="22"/>
      <c r="R264" s="22"/>
      <c r="S264" s="22"/>
      <c r="T264" s="22"/>
      <c r="U264" s="22"/>
      <c r="V264" s="22">
        <v>0.78</v>
      </c>
      <c r="W264" s="22">
        <f t="shared" si="50"/>
        <v>16.309999999999999</v>
      </c>
      <c r="X264" s="24" t="s">
        <v>30</v>
      </c>
      <c r="Y264" s="2"/>
      <c r="Z264" s="2"/>
      <c r="AA264" s="2"/>
      <c r="AB264" s="2"/>
      <c r="AC264" s="2"/>
    </row>
    <row r="265" spans="1:29" x14ac:dyDescent="0.25">
      <c r="A265" s="8">
        <v>44638</v>
      </c>
      <c r="B265" s="3" t="s">
        <v>28</v>
      </c>
      <c r="C265" s="3" t="s">
        <v>294</v>
      </c>
      <c r="D265" s="6" t="s">
        <v>29</v>
      </c>
      <c r="E265" s="11">
        <v>251.05</v>
      </c>
      <c r="F265" s="22"/>
      <c r="G265" s="22"/>
      <c r="H265" s="22"/>
      <c r="I265" s="22"/>
      <c r="J265" s="22"/>
      <c r="K265" s="22"/>
      <c r="L265" s="22"/>
      <c r="M265" s="22"/>
      <c r="N265" s="22"/>
      <c r="O265" s="22">
        <v>209.21</v>
      </c>
      <c r="P265" s="22"/>
      <c r="Q265" s="22"/>
      <c r="R265" s="22"/>
      <c r="S265" s="22"/>
      <c r="T265" s="22"/>
      <c r="U265" s="22"/>
      <c r="V265" s="22">
        <v>41.84</v>
      </c>
      <c r="W265" s="22">
        <f t="shared" si="50"/>
        <v>251.05</v>
      </c>
      <c r="X265" s="24" t="s">
        <v>30</v>
      </c>
      <c r="Y265" s="2"/>
      <c r="Z265" s="2"/>
      <c r="AA265" s="2"/>
      <c r="AB265" s="2"/>
      <c r="AC265" s="2"/>
    </row>
    <row r="266" spans="1:29" x14ac:dyDescent="0.25">
      <c r="A266" s="8">
        <v>44638</v>
      </c>
      <c r="B266" s="3" t="s">
        <v>28</v>
      </c>
      <c r="C266" s="3" t="s">
        <v>125</v>
      </c>
      <c r="D266" s="6" t="s">
        <v>29</v>
      </c>
      <c r="E266" s="11">
        <v>14.58</v>
      </c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>
        <v>13.89</v>
      </c>
      <c r="R266" s="22"/>
      <c r="S266" s="22"/>
      <c r="T266" s="22"/>
      <c r="U266" s="22"/>
      <c r="V266" s="22">
        <v>0.69</v>
      </c>
      <c r="W266" s="22">
        <f t="shared" si="50"/>
        <v>14.58</v>
      </c>
      <c r="X266" s="24" t="s">
        <v>30</v>
      </c>
      <c r="Y266" s="2"/>
      <c r="Z266" s="2"/>
      <c r="AA266" s="2"/>
      <c r="AB266" s="2"/>
      <c r="AC266" s="2"/>
    </row>
    <row r="267" spans="1:29" x14ac:dyDescent="0.25">
      <c r="A267" s="8">
        <v>44638</v>
      </c>
      <c r="B267" s="3" t="s">
        <v>377</v>
      </c>
      <c r="C267" s="3" t="s">
        <v>368</v>
      </c>
      <c r="D267" s="6">
        <v>1728</v>
      </c>
      <c r="E267" s="11">
        <v>50</v>
      </c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>
        <v>50</v>
      </c>
      <c r="U267" s="22"/>
      <c r="V267" s="22">
        <v>0</v>
      </c>
      <c r="W267" s="22">
        <f t="shared" si="50"/>
        <v>50</v>
      </c>
      <c r="X267" s="24"/>
      <c r="Y267" s="2"/>
      <c r="Z267" s="2"/>
      <c r="AA267" s="2"/>
      <c r="AB267" s="2"/>
      <c r="AC267" s="2"/>
    </row>
    <row r="268" spans="1:29" x14ac:dyDescent="0.25">
      <c r="A268" s="8">
        <v>44644</v>
      </c>
      <c r="B268" s="3" t="s">
        <v>71</v>
      </c>
      <c r="C268" s="3" t="s">
        <v>378</v>
      </c>
      <c r="D268" s="6">
        <v>1731</v>
      </c>
      <c r="E268" s="11">
        <v>392.6</v>
      </c>
      <c r="F268" s="22">
        <v>392.6</v>
      </c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>
        <v>0</v>
      </c>
      <c r="W268" s="22">
        <f t="shared" si="50"/>
        <v>392.6</v>
      </c>
      <c r="X268" s="24"/>
      <c r="Y268" s="2"/>
      <c r="Z268" s="2"/>
      <c r="AA268" s="2"/>
      <c r="AB268" s="2"/>
      <c r="AC268" s="2"/>
    </row>
    <row r="269" spans="1:29" x14ac:dyDescent="0.25">
      <c r="A269" s="8">
        <v>44644</v>
      </c>
      <c r="B269" s="3" t="s">
        <v>71</v>
      </c>
      <c r="C269" s="3" t="s">
        <v>380</v>
      </c>
      <c r="D269" s="6">
        <v>1731</v>
      </c>
      <c r="E269" s="11">
        <v>9.99</v>
      </c>
      <c r="F269" s="22"/>
      <c r="G269" s="22">
        <v>9.99</v>
      </c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>
        <v>0</v>
      </c>
      <c r="W269" s="22">
        <f t="shared" si="50"/>
        <v>9.99</v>
      </c>
      <c r="X269" s="24"/>
      <c r="Y269" s="2"/>
      <c r="Z269" s="2"/>
      <c r="AA269" s="2"/>
      <c r="AB269" s="2"/>
      <c r="AC269" s="2"/>
    </row>
    <row r="270" spans="1:29" x14ac:dyDescent="0.25">
      <c r="A270" s="8">
        <v>44644</v>
      </c>
      <c r="B270" s="3" t="s">
        <v>71</v>
      </c>
      <c r="C270" s="3" t="s">
        <v>379</v>
      </c>
      <c r="D270" s="6">
        <v>1737</v>
      </c>
      <c r="E270" s="11">
        <v>392.6</v>
      </c>
      <c r="F270" s="22">
        <v>392.6</v>
      </c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>
        <v>0</v>
      </c>
      <c r="W270" s="22">
        <f t="shared" si="50"/>
        <v>392.6</v>
      </c>
      <c r="X270" s="24"/>
      <c r="Y270" s="2"/>
      <c r="Z270" s="2"/>
      <c r="AA270" s="2"/>
      <c r="AB270" s="2"/>
      <c r="AC270" s="2"/>
    </row>
    <row r="271" spans="1:29" x14ac:dyDescent="0.25">
      <c r="A271" s="8">
        <v>44644</v>
      </c>
      <c r="B271" s="3" t="s">
        <v>71</v>
      </c>
      <c r="C271" s="3" t="s">
        <v>382</v>
      </c>
      <c r="D271" s="6">
        <v>1737</v>
      </c>
      <c r="E271" s="11">
        <v>50</v>
      </c>
      <c r="F271" s="22"/>
      <c r="G271" s="22">
        <v>50</v>
      </c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>
        <v>0</v>
      </c>
      <c r="W271" s="22">
        <f t="shared" si="50"/>
        <v>50</v>
      </c>
      <c r="X271" s="24"/>
      <c r="Y271" s="2"/>
      <c r="Z271" s="2"/>
      <c r="AA271" s="2"/>
      <c r="AB271" s="2"/>
      <c r="AC271" s="2"/>
    </row>
    <row r="272" spans="1:29" x14ac:dyDescent="0.25">
      <c r="A272" s="8">
        <v>44644</v>
      </c>
      <c r="B272" s="3" t="s">
        <v>71</v>
      </c>
      <c r="C272" s="3" t="s">
        <v>381</v>
      </c>
      <c r="D272" s="6">
        <v>1737</v>
      </c>
      <c r="E272" s="11">
        <v>9.99</v>
      </c>
      <c r="F272" s="22"/>
      <c r="G272" s="22">
        <v>9.99</v>
      </c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>
        <v>0</v>
      </c>
      <c r="W272" s="22">
        <f t="shared" si="50"/>
        <v>9.99</v>
      </c>
      <c r="X272" s="24"/>
      <c r="Y272" s="2"/>
      <c r="Z272" s="2"/>
      <c r="AA272" s="2"/>
      <c r="AB272" s="2"/>
      <c r="AC272" s="2"/>
    </row>
    <row r="273" spans="1:29" x14ac:dyDescent="0.25">
      <c r="A273" s="8">
        <v>44649</v>
      </c>
      <c r="B273" s="3" t="s">
        <v>100</v>
      </c>
      <c r="C273" s="3" t="s">
        <v>385</v>
      </c>
      <c r="D273" s="6">
        <v>1740</v>
      </c>
      <c r="E273" s="11">
        <v>250.78</v>
      </c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>
        <v>208.98</v>
      </c>
      <c r="S273" s="22"/>
      <c r="T273" s="22"/>
      <c r="U273" s="22"/>
      <c r="V273" s="22">
        <v>41.8</v>
      </c>
      <c r="W273" s="22">
        <f t="shared" si="50"/>
        <v>250.77999999999997</v>
      </c>
      <c r="X273" s="24"/>
      <c r="Y273" s="2"/>
      <c r="Z273" s="2"/>
      <c r="AA273" s="2"/>
      <c r="AB273" s="2"/>
      <c r="AC273" s="2"/>
    </row>
    <row r="274" spans="1:29" x14ac:dyDescent="0.25">
      <c r="A274" s="8">
        <v>44649</v>
      </c>
      <c r="B274" s="3" t="s">
        <v>100</v>
      </c>
      <c r="C274" s="3" t="s">
        <v>386</v>
      </c>
      <c r="D274" s="6">
        <v>1740</v>
      </c>
      <c r="E274" s="11">
        <v>9.99</v>
      </c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>
        <v>8.32</v>
      </c>
      <c r="S274" s="22"/>
      <c r="T274" s="22"/>
      <c r="U274" s="22"/>
      <c r="V274" s="22">
        <v>1.67</v>
      </c>
      <c r="W274" s="22">
        <f t="shared" si="50"/>
        <v>9.99</v>
      </c>
      <c r="X274" s="24"/>
      <c r="Y274" s="2"/>
      <c r="Z274" s="2"/>
      <c r="AA274" s="2"/>
      <c r="AB274" s="2"/>
      <c r="AC274" s="2"/>
    </row>
    <row r="275" spans="1:29" s="39" customFormat="1" x14ac:dyDescent="0.25">
      <c r="A275" s="41"/>
      <c r="B275" s="37"/>
      <c r="C275" s="37"/>
      <c r="D275" s="38"/>
      <c r="E275" s="42">
        <f>SUM(E254:E274)</f>
        <v>3583.9199999999992</v>
      </c>
      <c r="F275" s="42">
        <f t="shared" ref="F275:W275" si="51">SUM(F254:F274)</f>
        <v>785.2</v>
      </c>
      <c r="G275" s="42">
        <f t="shared" si="51"/>
        <v>978.03</v>
      </c>
      <c r="H275" s="42">
        <f t="shared" si="51"/>
        <v>0</v>
      </c>
      <c r="I275" s="42">
        <f t="shared" si="51"/>
        <v>0</v>
      </c>
      <c r="J275" s="42">
        <f t="shared" si="51"/>
        <v>0</v>
      </c>
      <c r="K275" s="42">
        <f t="shared" si="51"/>
        <v>0</v>
      </c>
      <c r="L275" s="42">
        <f t="shared" si="51"/>
        <v>0</v>
      </c>
      <c r="M275" s="42">
        <f t="shared" si="51"/>
        <v>0</v>
      </c>
      <c r="N275" s="42">
        <f t="shared" si="51"/>
        <v>18.75</v>
      </c>
      <c r="O275" s="42">
        <f t="shared" si="51"/>
        <v>209.21</v>
      </c>
      <c r="P275" s="42">
        <f t="shared" si="51"/>
        <v>15.53</v>
      </c>
      <c r="Q275" s="42">
        <f t="shared" si="51"/>
        <v>13.89</v>
      </c>
      <c r="R275" s="42">
        <f t="shared" si="51"/>
        <v>818.24000000000012</v>
      </c>
      <c r="S275" s="42">
        <f t="shared" si="51"/>
        <v>0</v>
      </c>
      <c r="T275" s="42">
        <f t="shared" si="51"/>
        <v>345</v>
      </c>
      <c r="U275" s="42">
        <f t="shared" si="51"/>
        <v>0</v>
      </c>
      <c r="V275" s="42">
        <f t="shared" si="51"/>
        <v>400.07</v>
      </c>
      <c r="W275" s="42">
        <f t="shared" si="51"/>
        <v>3583.9199999999992</v>
      </c>
      <c r="X275" s="38"/>
      <c r="Y275" s="37"/>
      <c r="Z275" s="37"/>
      <c r="AA275" s="37"/>
      <c r="AB275" s="37"/>
      <c r="AC275" s="37"/>
    </row>
    <row r="276" spans="1:29" x14ac:dyDescent="0.25">
      <c r="A276" s="25"/>
      <c r="B276" s="26" t="s">
        <v>50</v>
      </c>
      <c r="C276" s="26"/>
      <c r="D276" s="27"/>
      <c r="E276" s="28">
        <f>E23+E52+E80+E108+E130+E148+E176+E197+E218+E238+E250+E275</f>
        <v>62623.599999999984</v>
      </c>
      <c r="F276" s="28">
        <f t="shared" ref="F276:W276" si="52">F23+F52+F80+F108+F130+F148+F176+F197+F218+F238+F250+F275</f>
        <v>6271.64</v>
      </c>
      <c r="G276" s="28">
        <f t="shared" si="52"/>
        <v>3579.8100000000004</v>
      </c>
      <c r="H276" s="28">
        <f t="shared" si="52"/>
        <v>2958.16</v>
      </c>
      <c r="I276" s="28">
        <f t="shared" si="52"/>
        <v>2046</v>
      </c>
      <c r="J276" s="28">
        <f t="shared" si="52"/>
        <v>600</v>
      </c>
      <c r="K276" s="28">
        <f t="shared" si="52"/>
        <v>543.65</v>
      </c>
      <c r="L276" s="28">
        <f t="shared" si="52"/>
        <v>228.8</v>
      </c>
      <c r="M276" s="28">
        <f t="shared" si="52"/>
        <v>0</v>
      </c>
      <c r="N276" s="28">
        <f t="shared" si="52"/>
        <v>3428.25</v>
      </c>
      <c r="O276" s="28">
        <f t="shared" si="52"/>
        <v>4824.9600000000009</v>
      </c>
      <c r="P276" s="28">
        <f t="shared" si="52"/>
        <v>794.83999999999992</v>
      </c>
      <c r="Q276" s="28">
        <f t="shared" si="52"/>
        <v>176.53999999999996</v>
      </c>
      <c r="R276" s="28">
        <f t="shared" si="52"/>
        <v>26860.180000000004</v>
      </c>
      <c r="S276" s="28">
        <f t="shared" si="52"/>
        <v>0</v>
      </c>
      <c r="T276" s="28">
        <f t="shared" si="52"/>
        <v>3186.27</v>
      </c>
      <c r="U276" s="28">
        <f t="shared" si="52"/>
        <v>0</v>
      </c>
      <c r="V276" s="28">
        <f t="shared" si="52"/>
        <v>7124.4999999999991</v>
      </c>
      <c r="W276" s="28">
        <f t="shared" si="52"/>
        <v>62623.599999999984</v>
      </c>
      <c r="X276" s="12"/>
      <c r="Y276" s="3"/>
      <c r="Z276" s="3"/>
      <c r="AA276" s="3"/>
      <c r="AB276" s="3"/>
      <c r="AC276" s="3"/>
    </row>
    <row r="277" spans="1:29" s="21" customFormat="1" x14ac:dyDescent="0.25">
      <c r="A277" s="43"/>
      <c r="B277" s="44"/>
      <c r="C277" s="44"/>
      <c r="D277" s="45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6"/>
      <c r="Z277" s="46"/>
      <c r="AA277" s="46"/>
      <c r="AB277" s="46"/>
      <c r="AC277" s="46"/>
    </row>
    <row r="278" spans="1:29" x14ac:dyDescent="0.25">
      <c r="A278" s="9"/>
      <c r="B278" s="3"/>
      <c r="C278" s="47" t="s">
        <v>51</v>
      </c>
      <c r="D278" s="93" t="s">
        <v>295</v>
      </c>
      <c r="E278" s="93" t="s">
        <v>296</v>
      </c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12"/>
      <c r="X278" s="6"/>
      <c r="Y278" s="3"/>
      <c r="Z278" s="3"/>
      <c r="AA278" s="3"/>
      <c r="AB278" s="3"/>
      <c r="AC278" s="3"/>
    </row>
    <row r="279" spans="1:29" x14ac:dyDescent="0.25">
      <c r="A279" s="9"/>
      <c r="B279" s="3"/>
      <c r="C279" s="48" t="s">
        <v>52</v>
      </c>
      <c r="D279" s="49">
        <f>E23</f>
        <v>29915.719999999998</v>
      </c>
      <c r="E279" s="94">
        <f>W23-V23</f>
        <v>25375.539999999997</v>
      </c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6"/>
      <c r="Y279" s="3"/>
      <c r="Z279" s="3"/>
      <c r="AA279" s="3"/>
      <c r="AB279" s="3"/>
      <c r="AC279" s="3"/>
    </row>
    <row r="280" spans="1:29" x14ac:dyDescent="0.25">
      <c r="A280" s="9"/>
      <c r="B280" s="3"/>
      <c r="C280" s="48" t="s">
        <v>53</v>
      </c>
      <c r="D280" s="49">
        <f>E52</f>
        <v>2448.46</v>
      </c>
      <c r="E280" s="94">
        <f>W52-V52</f>
        <v>2273.2600000000002</v>
      </c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6"/>
      <c r="Y280" s="3"/>
      <c r="Z280" s="3"/>
      <c r="AA280" s="3"/>
      <c r="AB280" s="3"/>
      <c r="AC280" s="3"/>
    </row>
    <row r="281" spans="1:29" x14ac:dyDescent="0.25">
      <c r="A281" s="9"/>
      <c r="B281" s="3"/>
      <c r="C281" s="48" t="s">
        <v>54</v>
      </c>
      <c r="D281" s="49">
        <f>E80</f>
        <v>4880.1400000000003</v>
      </c>
      <c r="E281" s="94">
        <f>W80-V80</f>
        <v>4778.22</v>
      </c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6"/>
      <c r="Y281" s="3"/>
      <c r="Z281" s="3"/>
      <c r="AA281" s="3"/>
      <c r="AB281" s="3"/>
      <c r="AC281" s="3"/>
    </row>
    <row r="282" spans="1:29" x14ac:dyDescent="0.25">
      <c r="A282" s="9"/>
      <c r="B282" s="3"/>
      <c r="C282" s="48" t="s">
        <v>55</v>
      </c>
      <c r="D282" s="49">
        <f>E108</f>
        <v>5638.74</v>
      </c>
      <c r="E282" s="94">
        <f>W108-V108</f>
        <v>4787.34</v>
      </c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6"/>
      <c r="Y282" s="3"/>
      <c r="Z282" s="3"/>
      <c r="AA282" s="3"/>
      <c r="AB282" s="3"/>
      <c r="AC282" s="3"/>
    </row>
    <row r="283" spans="1:29" x14ac:dyDescent="0.25">
      <c r="A283" s="9"/>
      <c r="B283" s="3"/>
      <c r="C283" s="48" t="s">
        <v>56</v>
      </c>
      <c r="D283" s="49">
        <f>E130</f>
        <v>3727.88</v>
      </c>
      <c r="E283" s="94">
        <f>W130-V130</f>
        <v>3278.09</v>
      </c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6"/>
      <c r="Y283" s="3"/>
      <c r="Z283" s="3"/>
      <c r="AA283" s="3"/>
      <c r="AB283" s="3"/>
      <c r="AC283" s="3"/>
    </row>
    <row r="284" spans="1:29" x14ac:dyDescent="0.25">
      <c r="A284" s="9"/>
      <c r="B284" s="3"/>
      <c r="C284" s="48" t="s">
        <v>57</v>
      </c>
      <c r="D284" s="49">
        <f>E148</f>
        <v>1383.39</v>
      </c>
      <c r="E284" s="94">
        <f>W148-V148</f>
        <v>1292.4100000000001</v>
      </c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6"/>
      <c r="Y284" s="3"/>
      <c r="Z284" s="3"/>
      <c r="AA284" s="3"/>
      <c r="AB284" s="3"/>
      <c r="AC284" s="3"/>
    </row>
    <row r="285" spans="1:29" x14ac:dyDescent="0.25">
      <c r="A285" s="9"/>
      <c r="B285" s="3"/>
      <c r="C285" s="48" t="s">
        <v>58</v>
      </c>
      <c r="D285" s="49">
        <f>E176</f>
        <v>2017.13</v>
      </c>
      <c r="E285" s="94">
        <f>W176-V176</f>
        <v>1878.88</v>
      </c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6"/>
      <c r="Y285" s="3"/>
      <c r="Z285" s="3"/>
      <c r="AA285" s="3"/>
      <c r="AB285" s="3"/>
      <c r="AC285" s="3"/>
    </row>
    <row r="286" spans="1:29" x14ac:dyDescent="0.25">
      <c r="A286" s="9"/>
      <c r="B286" s="3"/>
      <c r="C286" s="48" t="s">
        <v>59</v>
      </c>
      <c r="D286" s="49">
        <f>E197</f>
        <v>4023.2400000000002</v>
      </c>
      <c r="E286" s="49">
        <f>W197-V197</f>
        <v>3962.3700000000003</v>
      </c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6"/>
      <c r="Y286" s="3"/>
      <c r="Z286" s="3"/>
      <c r="AA286" s="3"/>
      <c r="AB286" s="3"/>
      <c r="AC286" s="3"/>
    </row>
    <row r="287" spans="1:29" x14ac:dyDescent="0.25">
      <c r="A287" s="9"/>
      <c r="B287" s="3"/>
      <c r="C287" s="48" t="s">
        <v>60</v>
      </c>
      <c r="D287" s="49">
        <f>E218</f>
        <v>1953.42</v>
      </c>
      <c r="E287" s="49">
        <f>W218-V218</f>
        <v>1807.43</v>
      </c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6"/>
      <c r="Y287" s="3"/>
      <c r="Z287" s="3"/>
      <c r="AA287" s="3"/>
      <c r="AB287" s="3"/>
      <c r="AC287" s="3"/>
    </row>
    <row r="288" spans="1:29" x14ac:dyDescent="0.25">
      <c r="A288" s="9"/>
      <c r="B288" s="3"/>
      <c r="C288" s="48" t="s">
        <v>61</v>
      </c>
      <c r="D288" s="49">
        <f>E238</f>
        <v>1430.53</v>
      </c>
      <c r="E288" s="49">
        <f>W238-V238</f>
        <v>1356.7300000000002</v>
      </c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6"/>
      <c r="Y288" s="3"/>
      <c r="Z288" s="3"/>
      <c r="AA288" s="3"/>
      <c r="AB288" s="3"/>
      <c r="AC288" s="3"/>
    </row>
    <row r="289" spans="1:29" x14ac:dyDescent="0.25">
      <c r="A289" s="9"/>
      <c r="B289" s="3"/>
      <c r="C289" s="48" t="s">
        <v>62</v>
      </c>
      <c r="D289" s="49">
        <f>E250</f>
        <v>1621.03</v>
      </c>
      <c r="E289" s="49">
        <f>W250-V250</f>
        <v>1524.98</v>
      </c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6"/>
      <c r="Y289" s="3"/>
      <c r="Z289" s="3"/>
      <c r="AA289" s="3"/>
      <c r="AB289" s="3"/>
      <c r="AC289" s="3"/>
    </row>
    <row r="290" spans="1:29" x14ac:dyDescent="0.25">
      <c r="A290" s="9"/>
      <c r="B290" s="3"/>
      <c r="C290" s="48" t="s">
        <v>63</v>
      </c>
      <c r="D290" s="49">
        <f>E275</f>
        <v>3583.9199999999992</v>
      </c>
      <c r="E290" s="49">
        <f>W275-V275</f>
        <v>3183.849999999999</v>
      </c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6"/>
      <c r="Y290" s="3"/>
      <c r="Z290" s="3"/>
      <c r="AA290" s="3"/>
      <c r="AB290" s="3"/>
      <c r="AC290" s="3"/>
    </row>
    <row r="291" spans="1:29" x14ac:dyDescent="0.25">
      <c r="A291" s="9"/>
      <c r="B291" s="3"/>
      <c r="C291" s="50" t="s">
        <v>64</v>
      </c>
      <c r="D291" s="51">
        <f>SUM(D279:D290)</f>
        <v>62623.599999999984</v>
      </c>
      <c r="E291" s="51">
        <f>SUM(E279:E290)</f>
        <v>55499.100000000006</v>
      </c>
      <c r="F291" s="4"/>
      <c r="G291" s="95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6"/>
      <c r="Y291" s="3"/>
      <c r="Z291" s="3"/>
      <c r="AA291" s="3"/>
      <c r="AB291" s="3"/>
      <c r="AC291" s="3"/>
    </row>
  </sheetData>
  <phoneticPr fontId="11" type="noConversion"/>
  <pageMargins left="0.25" right="0.25" top="0.75" bottom="0.75" header="0.3" footer="0.3"/>
  <pageSetup paperSize="9" scale="1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Reconcililation 2021-22</vt:lpstr>
      <vt:lpstr>AGAR 21-22</vt:lpstr>
      <vt:lpstr>Cash Book 2021-22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romily.work@gmail.com</dc:creator>
  <cp:lastModifiedBy>WeobleyPC Clerk</cp:lastModifiedBy>
  <cp:lastPrinted>2022-04-26T16:58:11Z</cp:lastPrinted>
  <dcterms:created xsi:type="dcterms:W3CDTF">2021-07-25T12:40:20Z</dcterms:created>
  <dcterms:modified xsi:type="dcterms:W3CDTF">2022-06-24T08:47:21Z</dcterms:modified>
</cp:coreProperties>
</file>